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1.Финансы\Аннуитет\"/>
    </mc:Choice>
  </mc:AlternateContent>
  <bookViews>
    <workbookView xWindow="120" yWindow="105" windowWidth="18975" windowHeight="11895" tabRatio="745"/>
  </bookViews>
  <sheets>
    <sheet name="Баллонный платеж" sheetId="37" r:id="rId1"/>
    <sheet name="БаллПлатеж+каникулы" sheetId="35" r:id="rId2"/>
    <sheet name="EXCEL2.RU" sheetId="39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D19" i="37" l="1"/>
  <c r="K10" i="37" l="1"/>
  <c r="K8" i="37" s="1"/>
  <c r="K7" i="37" l="1"/>
  <c r="K9" i="37"/>
  <c r="K13" i="37" s="1"/>
  <c r="B28" i="35"/>
  <c r="D28" i="35" s="1"/>
  <c r="B26" i="37"/>
  <c r="D26" i="37" s="1"/>
  <c r="A27" i="37"/>
  <c r="D10" i="37"/>
  <c r="K12" i="37" l="1"/>
  <c r="K14" i="37" s="1"/>
  <c r="A28" i="37"/>
  <c r="K15" i="37" l="1"/>
  <c r="D18" i="37" s="1"/>
  <c r="A29" i="37"/>
  <c r="E28" i="37" l="1"/>
  <c r="H27" i="37"/>
  <c r="H31" i="37"/>
  <c r="H35" i="37"/>
  <c r="H30" i="37"/>
  <c r="H34" i="37"/>
  <c r="H28" i="37"/>
  <c r="H32" i="37"/>
  <c r="H36" i="37"/>
  <c r="H29" i="37"/>
  <c r="H33" i="37"/>
  <c r="H26" i="37"/>
  <c r="H37" i="37"/>
  <c r="E27" i="37"/>
  <c r="A30" i="37"/>
  <c r="A31" i="37" l="1"/>
  <c r="E31" i="37" s="1"/>
  <c r="D20" i="35"/>
  <c r="J18" i="35"/>
  <c r="E16" i="35" s="1"/>
  <c r="F16" i="35" s="1"/>
  <c r="A29" i="35"/>
  <c r="A32" i="37" l="1"/>
  <c r="E32" i="37" s="1"/>
  <c r="Q29" i="35"/>
  <c r="Q28" i="35"/>
  <c r="L29" i="35"/>
  <c r="A30" i="35"/>
  <c r="A31" i="35" s="1"/>
  <c r="A32" i="35" s="1"/>
  <c r="A33" i="35" s="1"/>
  <c r="A34" i="35" s="1"/>
  <c r="L28" i="35"/>
  <c r="K18" i="35"/>
  <c r="L18" i="35" s="1"/>
  <c r="L16" i="35"/>
  <c r="A33" i="37" l="1"/>
  <c r="E33" i="37" s="1"/>
  <c r="A35" i="35"/>
  <c r="A34" i="37" l="1"/>
  <c r="E34" i="37" s="1"/>
  <c r="A36" i="35"/>
  <c r="A35" i="37" l="1"/>
  <c r="E35" i="37" s="1"/>
  <c r="L36" i="35"/>
  <c r="Q36" i="35"/>
  <c r="A37" i="35"/>
  <c r="A36" i="37" l="1"/>
  <c r="E36" i="37" s="1"/>
  <c r="Q37" i="35"/>
  <c r="L37" i="35"/>
  <c r="A38" i="35"/>
  <c r="A37" i="37" l="1"/>
  <c r="L38" i="35"/>
  <c r="Q38" i="35"/>
  <c r="A39" i="35"/>
  <c r="A38" i="37" l="1"/>
  <c r="E38" i="37" s="1"/>
  <c r="Q39" i="35"/>
  <c r="L39" i="35"/>
  <c r="A40" i="35"/>
  <c r="A39" i="37" l="1"/>
  <c r="E39" i="37" s="1"/>
  <c r="Q40" i="35"/>
  <c r="L40" i="35"/>
  <c r="A41" i="35"/>
  <c r="A40" i="37" l="1"/>
  <c r="E40" i="37" s="1"/>
  <c r="L41" i="35"/>
  <c r="Q41" i="35"/>
  <c r="A42" i="35"/>
  <c r="A41" i="37" l="1"/>
  <c r="E41" i="37" s="1"/>
  <c r="L42" i="35"/>
  <c r="Q42" i="35"/>
  <c r="A43" i="35"/>
  <c r="A42" i="37" l="1"/>
  <c r="E42" i="37" s="1"/>
  <c r="Q43" i="35"/>
  <c r="L43" i="35"/>
  <c r="A44" i="35"/>
  <c r="A43" i="37" l="1"/>
  <c r="E43" i="37" s="1"/>
  <c r="L44" i="35"/>
  <c r="Q44" i="35"/>
  <c r="A45" i="35"/>
  <c r="A44" i="37" l="1"/>
  <c r="E44" i="37" s="1"/>
  <c r="L45" i="35"/>
  <c r="Q45" i="35"/>
  <c r="A46" i="35"/>
  <c r="A45" i="37" l="1"/>
  <c r="E45" i="37" s="1"/>
  <c r="L46" i="35"/>
  <c r="Q46" i="35"/>
  <c r="A47" i="35"/>
  <c r="A46" i="37" l="1"/>
  <c r="Q47" i="35"/>
  <c r="L47" i="35"/>
  <c r="A48" i="35"/>
  <c r="E46" i="37" l="1"/>
  <c r="A47" i="37"/>
  <c r="Q48" i="35"/>
  <c r="L48" i="35"/>
  <c r="A49" i="35"/>
  <c r="E47" i="37" l="1"/>
  <c r="A48" i="37"/>
  <c r="L49" i="35"/>
  <c r="Q49" i="35"/>
  <c r="A50" i="35"/>
  <c r="E48" i="37" l="1"/>
  <c r="A49" i="37"/>
  <c r="L50" i="35"/>
  <c r="Q50" i="35"/>
  <c r="A51" i="35"/>
  <c r="E49" i="37" l="1"/>
  <c r="A50" i="37"/>
  <c r="Q51" i="35"/>
  <c r="L51" i="35"/>
  <c r="A52" i="35"/>
  <c r="E50" i="37" l="1"/>
  <c r="A51" i="37"/>
  <c r="L52" i="35"/>
  <c r="Q52" i="35"/>
  <c r="A53" i="35"/>
  <c r="E51" i="37" l="1"/>
  <c r="A52" i="37"/>
  <c r="Q53" i="35"/>
  <c r="L53" i="35"/>
  <c r="A54" i="35"/>
  <c r="E52" i="37" l="1"/>
  <c r="A53" i="37"/>
  <c r="L54" i="35"/>
  <c r="Q54" i="35"/>
  <c r="A55" i="35"/>
  <c r="E53" i="37" l="1"/>
  <c r="A54" i="37"/>
  <c r="Q55" i="35"/>
  <c r="L55" i="35"/>
  <c r="A56" i="35"/>
  <c r="E54" i="37" l="1"/>
  <c r="A55" i="37"/>
  <c r="L56" i="35"/>
  <c r="Q56" i="35"/>
  <c r="A57" i="35"/>
  <c r="E55" i="37" l="1"/>
  <c r="A56" i="37"/>
  <c r="L57" i="35"/>
  <c r="Q57" i="35"/>
  <c r="A58" i="35"/>
  <c r="E56" i="37" l="1"/>
  <c r="A57" i="37"/>
  <c r="L58" i="35"/>
  <c r="Q58" i="35"/>
  <c r="A59" i="35"/>
  <c r="E57" i="37" l="1"/>
  <c r="A58" i="37"/>
  <c r="Q59" i="35"/>
  <c r="L59" i="35"/>
  <c r="A60" i="35"/>
  <c r="E58" i="37" l="1"/>
  <c r="A59" i="37"/>
  <c r="L60" i="35"/>
  <c r="Q60" i="35"/>
  <c r="A61" i="35"/>
  <c r="E59" i="37" l="1"/>
  <c r="A60" i="37"/>
  <c r="Q61" i="35"/>
  <c r="L61" i="35"/>
  <c r="A62" i="35"/>
  <c r="E60" i="37" l="1"/>
  <c r="A61" i="37"/>
  <c r="L62" i="35"/>
  <c r="Q62" i="35"/>
  <c r="A63" i="35"/>
  <c r="E61" i="37" l="1"/>
  <c r="A62" i="37"/>
  <c r="D62" i="37" s="1"/>
  <c r="Q63" i="35"/>
  <c r="L63" i="35"/>
  <c r="A64" i="35"/>
  <c r="C62" i="37" l="1"/>
  <c r="E62" i="37"/>
  <c r="F62" i="37"/>
  <c r="A63" i="37"/>
  <c r="D63" i="37" s="1"/>
  <c r="Q64" i="35"/>
  <c r="L64" i="35"/>
  <c r="A65" i="35"/>
  <c r="E63" i="37" l="1"/>
  <c r="C63" i="37"/>
  <c r="F63" i="37"/>
  <c r="A64" i="37"/>
  <c r="D64" i="37" s="1"/>
  <c r="L65" i="35"/>
  <c r="Q65" i="35"/>
  <c r="A66" i="35"/>
  <c r="C64" i="37" l="1"/>
  <c r="E64" i="37"/>
  <c r="F64" i="37"/>
  <c r="A65" i="37"/>
  <c r="D65" i="37" s="1"/>
  <c r="L66" i="35"/>
  <c r="Q66" i="35"/>
  <c r="A67" i="35"/>
  <c r="C65" i="37" l="1"/>
  <c r="E65" i="37"/>
  <c r="F65" i="37"/>
  <c r="A66" i="37"/>
  <c r="D66" i="37" s="1"/>
  <c r="Q67" i="35"/>
  <c r="L67" i="35"/>
  <c r="A68" i="35"/>
  <c r="E66" i="37" l="1"/>
  <c r="C66" i="37"/>
  <c r="F66" i="37"/>
  <c r="A67" i="37"/>
  <c r="D67" i="37" s="1"/>
  <c r="L68" i="35"/>
  <c r="Q68" i="35"/>
  <c r="A69" i="35"/>
  <c r="E67" i="37" l="1"/>
  <c r="C67" i="37"/>
  <c r="F67" i="37"/>
  <c r="A68" i="37"/>
  <c r="D68" i="37" s="1"/>
  <c r="Q69" i="35"/>
  <c r="L69" i="35"/>
  <c r="A70" i="35"/>
  <c r="E68" i="37" l="1"/>
  <c r="C68" i="37"/>
  <c r="F68" i="37"/>
  <c r="A69" i="37"/>
  <c r="D69" i="37" s="1"/>
  <c r="L70" i="35"/>
  <c r="Q70" i="35"/>
  <c r="A71" i="35"/>
  <c r="C69" i="37" l="1"/>
  <c r="E69" i="37"/>
  <c r="F69" i="37"/>
  <c r="A70" i="37"/>
  <c r="D70" i="37" s="1"/>
  <c r="Q71" i="35"/>
  <c r="L71" i="35"/>
  <c r="A72" i="35"/>
  <c r="C70" i="37" l="1"/>
  <c r="E70" i="37"/>
  <c r="F70" i="37"/>
  <c r="A71" i="37"/>
  <c r="D71" i="37" s="1"/>
  <c r="L72" i="35"/>
  <c r="Q72" i="35"/>
  <c r="A73" i="35"/>
  <c r="E71" i="37" l="1"/>
  <c r="C71" i="37"/>
  <c r="F71" i="37"/>
  <c r="A72" i="37"/>
  <c r="D72" i="37" s="1"/>
  <c r="L73" i="35"/>
  <c r="Q73" i="35"/>
  <c r="A74" i="35"/>
  <c r="C72" i="37" l="1"/>
  <c r="E72" i="37"/>
  <c r="F72" i="37"/>
  <c r="A73" i="37"/>
  <c r="D73" i="37" s="1"/>
  <c r="L74" i="35"/>
  <c r="Q74" i="35"/>
  <c r="A75" i="35"/>
  <c r="C73" i="37" l="1"/>
  <c r="E73" i="37"/>
  <c r="F73" i="37"/>
  <c r="A74" i="37"/>
  <c r="D74" i="37" s="1"/>
  <c r="Q75" i="35"/>
  <c r="L75" i="35"/>
  <c r="A76" i="35"/>
  <c r="E74" i="37" l="1"/>
  <c r="C74" i="37"/>
  <c r="F74" i="37"/>
  <c r="A75" i="37"/>
  <c r="D75" i="37" s="1"/>
  <c r="Q76" i="35"/>
  <c r="L76" i="35"/>
  <c r="A77" i="35"/>
  <c r="E75" i="37" l="1"/>
  <c r="C75" i="37"/>
  <c r="F75" i="37"/>
  <c r="A76" i="37"/>
  <c r="D76" i="37" s="1"/>
  <c r="L77" i="35"/>
  <c r="Q77" i="35"/>
  <c r="A78" i="35"/>
  <c r="E76" i="37" l="1"/>
  <c r="C76" i="37"/>
  <c r="F76" i="37"/>
  <c r="A77" i="37"/>
  <c r="D77" i="37" s="1"/>
  <c r="L78" i="35"/>
  <c r="Q78" i="35"/>
  <c r="A79" i="35"/>
  <c r="C77" i="37" l="1"/>
  <c r="E77" i="37"/>
  <c r="F77" i="37"/>
  <c r="A78" i="37"/>
  <c r="D78" i="37" s="1"/>
  <c r="Q79" i="35"/>
  <c r="L79" i="35"/>
  <c r="A80" i="35"/>
  <c r="C78" i="37" l="1"/>
  <c r="E78" i="37"/>
  <c r="F78" i="37"/>
  <c r="A79" i="37"/>
  <c r="D79" i="37" s="1"/>
  <c r="Q80" i="35"/>
  <c r="L80" i="35"/>
  <c r="A81" i="35"/>
  <c r="E79" i="37" l="1"/>
  <c r="C79" i="37"/>
  <c r="F79" i="37"/>
  <c r="A80" i="37"/>
  <c r="D80" i="37" s="1"/>
  <c r="L81" i="35"/>
  <c r="Q81" i="35"/>
  <c r="A82" i="35"/>
  <c r="C80" i="37" l="1"/>
  <c r="E80" i="37"/>
  <c r="F80" i="37"/>
  <c r="A81" i="37"/>
  <c r="D81" i="37" s="1"/>
  <c r="L82" i="35"/>
  <c r="Q82" i="35"/>
  <c r="A83" i="35"/>
  <c r="C81" i="37" l="1"/>
  <c r="E81" i="37"/>
  <c r="F81" i="37"/>
  <c r="A82" i="37"/>
  <c r="D82" i="37" s="1"/>
  <c r="Q83" i="35"/>
  <c r="L83" i="35"/>
  <c r="A84" i="35"/>
  <c r="C82" i="37" l="1"/>
  <c r="E82" i="37"/>
  <c r="F82" i="37"/>
  <c r="A83" i="37"/>
  <c r="D83" i="37" s="1"/>
  <c r="L84" i="35"/>
  <c r="Q84" i="35"/>
  <c r="A85" i="35"/>
  <c r="E83" i="37" l="1"/>
  <c r="C83" i="37"/>
  <c r="F83" i="37"/>
  <c r="A84" i="37"/>
  <c r="D84" i="37" s="1"/>
  <c r="Q85" i="35"/>
  <c r="L85" i="35"/>
  <c r="A86" i="35"/>
  <c r="E84" i="37" l="1"/>
  <c r="C84" i="37"/>
  <c r="F84" i="37"/>
  <c r="A85" i="37"/>
  <c r="D85" i="37" s="1"/>
  <c r="L86" i="35"/>
  <c r="Q86" i="35"/>
  <c r="A87" i="35"/>
  <c r="C85" i="37" l="1"/>
  <c r="E85" i="37"/>
  <c r="F85" i="37"/>
  <c r="A86" i="37"/>
  <c r="D86" i="37" s="1"/>
  <c r="Q87" i="35"/>
  <c r="L87" i="35"/>
  <c r="A88" i="35"/>
  <c r="E86" i="37" l="1"/>
  <c r="C86" i="37"/>
  <c r="F86" i="37"/>
  <c r="A87" i="37"/>
  <c r="D87" i="37" s="1"/>
  <c r="L88" i="35"/>
  <c r="Q88" i="35"/>
  <c r="A89" i="35"/>
  <c r="E87" i="37" l="1"/>
  <c r="C87" i="37"/>
  <c r="F87" i="37"/>
  <c r="A88" i="37"/>
  <c r="D88" i="37" s="1"/>
  <c r="L89" i="35"/>
  <c r="Q89" i="35"/>
  <c r="A90" i="35"/>
  <c r="E88" i="37" l="1"/>
  <c r="C88" i="37"/>
  <c r="F88" i="37"/>
  <c r="A89" i="37"/>
  <c r="D89" i="37" s="1"/>
  <c r="L90" i="35"/>
  <c r="Q90" i="35"/>
  <c r="A91" i="35"/>
  <c r="C89" i="37" l="1"/>
  <c r="E89" i="37"/>
  <c r="F89" i="37"/>
  <c r="A90" i="37"/>
  <c r="D90" i="37" s="1"/>
  <c r="Q91" i="35"/>
  <c r="L91" i="35"/>
  <c r="A92" i="35"/>
  <c r="C90" i="37" l="1"/>
  <c r="E90" i="37"/>
  <c r="F90" i="37"/>
  <c r="A91" i="37"/>
  <c r="D91" i="37" s="1"/>
  <c r="L92" i="35"/>
  <c r="Q92" i="35"/>
  <c r="A93" i="35"/>
  <c r="E91" i="37" l="1"/>
  <c r="C91" i="37"/>
  <c r="F91" i="37"/>
  <c r="A92" i="37"/>
  <c r="D92" i="37" s="1"/>
  <c r="L93" i="35"/>
  <c r="Q93" i="35"/>
  <c r="A94" i="35"/>
  <c r="C92" i="37" l="1"/>
  <c r="E92" i="37"/>
  <c r="F92" i="37"/>
  <c r="A93" i="37"/>
  <c r="D93" i="37" s="1"/>
  <c r="L94" i="35"/>
  <c r="Q94" i="35"/>
  <c r="A95" i="35"/>
  <c r="C93" i="37" l="1"/>
  <c r="E93" i="37"/>
  <c r="F93" i="37"/>
  <c r="A94" i="37"/>
  <c r="D94" i="37" s="1"/>
  <c r="Q95" i="35"/>
  <c r="L95" i="35"/>
  <c r="A96" i="35"/>
  <c r="C94" i="37" l="1"/>
  <c r="E94" i="37"/>
  <c r="F94" i="37"/>
  <c r="A95" i="37"/>
  <c r="D95" i="37" s="1"/>
  <c r="Q96" i="35"/>
  <c r="L96" i="35"/>
  <c r="A97" i="35"/>
  <c r="E95" i="37" l="1"/>
  <c r="C95" i="37"/>
  <c r="F95" i="37"/>
  <c r="A96" i="37"/>
  <c r="D96" i="37" s="1"/>
  <c r="Q97" i="35"/>
  <c r="L97" i="35"/>
  <c r="A98" i="35"/>
  <c r="E96" i="37" l="1"/>
  <c r="C96" i="37"/>
  <c r="F96" i="37"/>
  <c r="A97" i="37"/>
  <c r="D97" i="37" s="1"/>
  <c r="L98" i="35"/>
  <c r="Q98" i="35"/>
  <c r="A99" i="35"/>
  <c r="C97" i="37" l="1"/>
  <c r="E97" i="37"/>
  <c r="F97" i="37"/>
  <c r="A98" i="37"/>
  <c r="D98" i="37" s="1"/>
  <c r="Q99" i="35"/>
  <c r="L99" i="35"/>
  <c r="A100" i="35"/>
  <c r="E98" i="37" l="1"/>
  <c r="C98" i="37"/>
  <c r="F98" i="37"/>
  <c r="A99" i="37"/>
  <c r="D99" i="37" s="1"/>
  <c r="L100" i="35"/>
  <c r="Q100" i="35"/>
  <c r="A101" i="35"/>
  <c r="E99" i="37" l="1"/>
  <c r="C99" i="37"/>
  <c r="F99" i="37"/>
  <c r="A100" i="37"/>
  <c r="D100" i="37" s="1"/>
  <c r="Q101" i="35"/>
  <c r="L101" i="35"/>
  <c r="A102" i="35"/>
  <c r="C100" i="37" l="1"/>
  <c r="E100" i="37"/>
  <c r="F100" i="37"/>
  <c r="A101" i="37"/>
  <c r="D101" i="37" s="1"/>
  <c r="L102" i="35"/>
  <c r="Q102" i="35"/>
  <c r="A103" i="35"/>
  <c r="C101" i="37" l="1"/>
  <c r="E101" i="37"/>
  <c r="F101" i="37"/>
  <c r="A102" i="37"/>
  <c r="D102" i="37" s="1"/>
  <c r="Q103" i="35"/>
  <c r="L103" i="35"/>
  <c r="A104" i="35"/>
  <c r="C102" i="37" l="1"/>
  <c r="E102" i="37"/>
  <c r="F102" i="37"/>
  <c r="A103" i="37"/>
  <c r="D103" i="37" s="1"/>
  <c r="Q104" i="35"/>
  <c r="L104" i="35"/>
  <c r="A105" i="35"/>
  <c r="E103" i="37" l="1"/>
  <c r="C103" i="37"/>
  <c r="F103" i="37"/>
  <c r="A104" i="37"/>
  <c r="D104" i="37" s="1"/>
  <c r="L105" i="35"/>
  <c r="Q105" i="35"/>
  <c r="A106" i="35"/>
  <c r="E104" i="37" l="1"/>
  <c r="C104" i="37"/>
  <c r="F104" i="37"/>
  <c r="A105" i="37"/>
  <c r="D105" i="37" s="1"/>
  <c r="L106" i="35"/>
  <c r="Q106" i="35"/>
  <c r="A107" i="35"/>
  <c r="C105" i="37" l="1"/>
  <c r="E105" i="37"/>
  <c r="F105" i="37"/>
  <c r="A106" i="37"/>
  <c r="D106" i="37" s="1"/>
  <c r="Q107" i="35"/>
  <c r="L107" i="35"/>
  <c r="A108" i="35"/>
  <c r="E106" i="37" l="1"/>
  <c r="C106" i="37"/>
  <c r="F106" i="37"/>
  <c r="A107" i="37"/>
  <c r="D107" i="37" s="1"/>
  <c r="L108" i="35"/>
  <c r="Q108" i="35"/>
  <c r="A109" i="35"/>
  <c r="E107" i="37" l="1"/>
  <c r="C107" i="37"/>
  <c r="F107" i="37"/>
  <c r="A108" i="37"/>
  <c r="D108" i="37" s="1"/>
  <c r="L109" i="35"/>
  <c r="Q109" i="35"/>
  <c r="A110" i="35"/>
  <c r="E108" i="37" l="1"/>
  <c r="C108" i="37"/>
  <c r="F108" i="37"/>
  <c r="A109" i="37"/>
  <c r="D109" i="37" s="1"/>
  <c r="L110" i="35"/>
  <c r="Q110" i="35"/>
  <c r="A111" i="35"/>
  <c r="C109" i="37" l="1"/>
  <c r="E109" i="37"/>
  <c r="F109" i="37"/>
  <c r="Q111" i="35"/>
  <c r="L111" i="35"/>
  <c r="E27" i="35" l="1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28" i="35"/>
  <c r="N28" i="35" l="1"/>
  <c r="P28" i="35" s="1"/>
  <c r="I28" i="35"/>
  <c r="K28" i="35" s="1"/>
  <c r="D10" i="35" l="1"/>
  <c r="E29" i="35" l="1"/>
  <c r="E23" i="35" s="1"/>
  <c r="J28" i="35" l="1"/>
  <c r="I29" i="35" s="1"/>
  <c r="O28" i="35"/>
  <c r="K29" i="35" l="1"/>
  <c r="J29" i="35" s="1"/>
  <c r="I30" i="35" s="1"/>
  <c r="N29" i="35"/>
  <c r="K30" i="35" l="1"/>
  <c r="P29" i="35"/>
  <c r="O29" i="35" s="1"/>
  <c r="N30" i="35" s="1"/>
  <c r="P30" i="35" l="1"/>
  <c r="Q33" i="35" l="1"/>
  <c r="L33" i="35"/>
  <c r="P40" i="35" l="1"/>
  <c r="O40" i="35" s="1"/>
  <c r="N41" i="35" s="1"/>
  <c r="P41" i="35" l="1"/>
  <c r="O41" i="35" s="1"/>
  <c r="N42" i="35" s="1"/>
  <c r="P42" i="35" l="1"/>
  <c r="O42" i="35" s="1"/>
  <c r="N43" i="35" s="1"/>
  <c r="P43" i="35" l="1"/>
  <c r="O43" i="35" s="1"/>
  <c r="N44" i="35" s="1"/>
  <c r="P44" i="35" l="1"/>
  <c r="O44" i="35" s="1"/>
  <c r="N45" i="35" s="1"/>
  <c r="P45" i="35" l="1"/>
  <c r="O45" i="35" s="1"/>
  <c r="N46" i="35" s="1"/>
  <c r="P46" i="35" l="1"/>
  <c r="O46" i="35" s="1"/>
  <c r="N47" i="35" s="1"/>
  <c r="P47" i="35" l="1"/>
  <c r="O47" i="35" s="1"/>
  <c r="N48" i="35" s="1"/>
  <c r="P48" i="35" l="1"/>
  <c r="O48" i="35" s="1"/>
  <c r="N49" i="35" s="1"/>
  <c r="P49" i="35" l="1"/>
  <c r="O49" i="35" s="1"/>
  <c r="N50" i="35" s="1"/>
  <c r="P50" i="35" l="1"/>
  <c r="O50" i="35" s="1"/>
  <c r="N51" i="35" s="1"/>
  <c r="P51" i="35" l="1"/>
  <c r="O51" i="35" s="1"/>
  <c r="N52" i="35" s="1"/>
  <c r="P52" i="35" l="1"/>
  <c r="O52" i="35" s="1"/>
  <c r="N53" i="35" s="1"/>
  <c r="P53" i="35" l="1"/>
  <c r="O53" i="35" s="1"/>
  <c r="N54" i="35" s="1"/>
  <c r="P54" i="35" l="1"/>
  <c r="O54" i="35" s="1"/>
  <c r="N55" i="35" s="1"/>
  <c r="P55" i="35" l="1"/>
  <c r="O55" i="35" s="1"/>
  <c r="N56" i="35" s="1"/>
  <c r="P56" i="35" l="1"/>
  <c r="O56" i="35" s="1"/>
  <c r="N57" i="35" s="1"/>
  <c r="P57" i="35" l="1"/>
  <c r="O57" i="35" s="1"/>
  <c r="N58" i="35" s="1"/>
  <c r="P58" i="35" l="1"/>
  <c r="O58" i="35" s="1"/>
  <c r="N59" i="35" s="1"/>
  <c r="P59" i="35" l="1"/>
  <c r="O59" i="35" s="1"/>
  <c r="N60" i="35" s="1"/>
  <c r="P60" i="35" l="1"/>
  <c r="O60" i="35" s="1"/>
  <c r="N61" i="35" s="1"/>
  <c r="P61" i="35" l="1"/>
  <c r="O61" i="35" s="1"/>
  <c r="N62" i="35" s="1"/>
  <c r="P62" i="35" l="1"/>
  <c r="O62" i="35" s="1"/>
  <c r="N63" i="35" s="1"/>
  <c r="P63" i="35" l="1"/>
  <c r="O63" i="35" s="1"/>
  <c r="N64" i="35" s="1"/>
  <c r="P64" i="35" l="1"/>
  <c r="O64" i="35" s="1"/>
  <c r="N65" i="35" s="1"/>
  <c r="P65" i="35" l="1"/>
  <c r="O65" i="35" s="1"/>
  <c r="N66" i="35" s="1"/>
  <c r="P66" i="35" l="1"/>
  <c r="O66" i="35" s="1"/>
  <c r="N67" i="35" s="1"/>
  <c r="P67" i="35" l="1"/>
  <c r="O67" i="35" s="1"/>
  <c r="N68" i="35" s="1"/>
  <c r="P68" i="35" l="1"/>
  <c r="O68" i="35" s="1"/>
  <c r="N69" i="35" s="1"/>
  <c r="P69" i="35" l="1"/>
  <c r="O69" i="35" s="1"/>
  <c r="N70" i="35" s="1"/>
  <c r="P70" i="35" l="1"/>
  <c r="O70" i="35" s="1"/>
  <c r="N71" i="35" s="1"/>
  <c r="P71" i="35" l="1"/>
  <c r="O71" i="35" s="1"/>
  <c r="N72" i="35" s="1"/>
  <c r="P72" i="35" l="1"/>
  <c r="O72" i="35" s="1"/>
  <c r="N73" i="35" s="1"/>
  <c r="P73" i="35" l="1"/>
  <c r="O73" i="35" s="1"/>
  <c r="N74" i="35" s="1"/>
  <c r="P74" i="35" l="1"/>
  <c r="O74" i="35" s="1"/>
  <c r="N75" i="35" s="1"/>
  <c r="P75" i="35" l="1"/>
  <c r="O75" i="35" s="1"/>
  <c r="N76" i="35" s="1"/>
  <c r="P76" i="35" l="1"/>
  <c r="O76" i="35" s="1"/>
  <c r="N77" i="35" s="1"/>
  <c r="P77" i="35" l="1"/>
  <c r="O77" i="35" s="1"/>
  <c r="N78" i="35" s="1"/>
  <c r="P78" i="35" l="1"/>
  <c r="O78" i="35" s="1"/>
  <c r="N79" i="35" s="1"/>
  <c r="P79" i="35" l="1"/>
  <c r="O79" i="35" s="1"/>
  <c r="N80" i="35" s="1"/>
  <c r="P80" i="35" l="1"/>
  <c r="O80" i="35" s="1"/>
  <c r="N81" i="35" s="1"/>
  <c r="P81" i="35" l="1"/>
  <c r="O81" i="35" s="1"/>
  <c r="N82" i="35" s="1"/>
  <c r="P82" i="35" l="1"/>
  <c r="O82" i="35" s="1"/>
  <c r="N83" i="35" s="1"/>
  <c r="P83" i="35" l="1"/>
  <c r="O83" i="35" s="1"/>
  <c r="N84" i="35" s="1"/>
  <c r="P84" i="35" l="1"/>
  <c r="O84" i="35" s="1"/>
  <c r="N85" i="35" s="1"/>
  <c r="P85" i="35" l="1"/>
  <c r="O85" i="35" s="1"/>
  <c r="N86" i="35" s="1"/>
  <c r="P86" i="35" l="1"/>
  <c r="O86" i="35" s="1"/>
  <c r="N87" i="35" s="1"/>
  <c r="P87" i="35" l="1"/>
  <c r="O87" i="35" s="1"/>
  <c r="N88" i="35" s="1"/>
  <c r="P88" i="35" l="1"/>
  <c r="O88" i="35" s="1"/>
  <c r="N89" i="35" s="1"/>
  <c r="P89" i="35" l="1"/>
  <c r="O89" i="35" s="1"/>
  <c r="N90" i="35" s="1"/>
  <c r="P90" i="35" l="1"/>
  <c r="O90" i="35" s="1"/>
  <c r="N91" i="35" s="1"/>
  <c r="P91" i="35" l="1"/>
  <c r="O91" i="35" s="1"/>
  <c r="N92" i="35" s="1"/>
  <c r="P92" i="35" l="1"/>
  <c r="O92" i="35" s="1"/>
  <c r="N93" i="35" s="1"/>
  <c r="P93" i="35" l="1"/>
  <c r="O93" i="35" s="1"/>
  <c r="N94" i="35" s="1"/>
  <c r="P94" i="35" l="1"/>
  <c r="O94" i="35" s="1"/>
  <c r="N95" i="35" s="1"/>
  <c r="P95" i="35" l="1"/>
  <c r="O95" i="35" s="1"/>
  <c r="N96" i="35" s="1"/>
  <c r="P96" i="35" l="1"/>
  <c r="O96" i="35" s="1"/>
  <c r="N97" i="35" s="1"/>
  <c r="P97" i="35" l="1"/>
  <c r="O97" i="35" s="1"/>
  <c r="N98" i="35" s="1"/>
  <c r="P98" i="35" l="1"/>
  <c r="O98" i="35" s="1"/>
  <c r="N99" i="35" s="1"/>
  <c r="P99" i="35" l="1"/>
  <c r="O99" i="35" s="1"/>
  <c r="N100" i="35" s="1"/>
  <c r="P100" i="35" l="1"/>
  <c r="O100" i="35" s="1"/>
  <c r="N101" i="35" s="1"/>
  <c r="P101" i="35" l="1"/>
  <c r="O101" i="35" s="1"/>
  <c r="N102" i="35" s="1"/>
  <c r="P102" i="35" l="1"/>
  <c r="O102" i="35" s="1"/>
  <c r="N103" i="35" s="1"/>
  <c r="P103" i="35" l="1"/>
  <c r="O103" i="35" s="1"/>
  <c r="N104" i="35" s="1"/>
  <c r="P104" i="35" l="1"/>
  <c r="O104" i="35" s="1"/>
  <c r="N105" i="35" s="1"/>
  <c r="P105" i="35" l="1"/>
  <c r="O105" i="35" s="1"/>
  <c r="N106" i="35" s="1"/>
  <c r="P106" i="35" l="1"/>
  <c r="O106" i="35" s="1"/>
  <c r="N107" i="35" s="1"/>
  <c r="P107" i="35" l="1"/>
  <c r="O107" i="35" s="1"/>
  <c r="N108" i="35" s="1"/>
  <c r="P108" i="35" l="1"/>
  <c r="O108" i="35" s="1"/>
  <c r="N109" i="35" s="1"/>
  <c r="P109" i="35" l="1"/>
  <c r="O109" i="35" s="1"/>
  <c r="N110" i="35" s="1"/>
  <c r="P110" i="35" l="1"/>
  <c r="O110" i="35" s="1"/>
  <c r="N111" i="35" s="1"/>
  <c r="P111" i="35" s="1"/>
  <c r="O111" i="35" s="1"/>
  <c r="K40" i="35" l="1"/>
  <c r="J40" i="35" s="1"/>
  <c r="I41" i="35" s="1"/>
  <c r="K41" i="35" l="1"/>
  <c r="J41" i="35" s="1"/>
  <c r="I42" i="35" s="1"/>
  <c r="K42" i="35" l="1"/>
  <c r="J42" i="35" s="1"/>
  <c r="I43" i="35" s="1"/>
  <c r="K43" i="35" l="1"/>
  <c r="J43" i="35" s="1"/>
  <c r="I44" i="35" s="1"/>
  <c r="K44" i="35" l="1"/>
  <c r="J44" i="35" s="1"/>
  <c r="I45" i="35" s="1"/>
  <c r="K45" i="35" l="1"/>
  <c r="J45" i="35" s="1"/>
  <c r="I46" i="35" s="1"/>
  <c r="K46" i="35" l="1"/>
  <c r="J46" i="35" s="1"/>
  <c r="I47" i="35" s="1"/>
  <c r="K47" i="35" l="1"/>
  <c r="J47" i="35" s="1"/>
  <c r="I48" i="35" s="1"/>
  <c r="K48" i="35" l="1"/>
  <c r="J48" i="35" s="1"/>
  <c r="I49" i="35" s="1"/>
  <c r="K49" i="35" l="1"/>
  <c r="J49" i="35" s="1"/>
  <c r="I50" i="35" s="1"/>
  <c r="K50" i="35" l="1"/>
  <c r="J50" i="35" s="1"/>
  <c r="I51" i="35" s="1"/>
  <c r="K51" i="35" l="1"/>
  <c r="J51" i="35" s="1"/>
  <c r="I52" i="35" s="1"/>
  <c r="K52" i="35" l="1"/>
  <c r="J52" i="35" s="1"/>
  <c r="I53" i="35" s="1"/>
  <c r="K53" i="35" l="1"/>
  <c r="J53" i="35" s="1"/>
  <c r="I54" i="35" s="1"/>
  <c r="K54" i="35" l="1"/>
  <c r="J54" i="35" s="1"/>
  <c r="I55" i="35" s="1"/>
  <c r="K55" i="35" l="1"/>
  <c r="J55" i="35" s="1"/>
  <c r="I56" i="35" s="1"/>
  <c r="K56" i="35" l="1"/>
  <c r="J56" i="35" s="1"/>
  <c r="I57" i="35" s="1"/>
  <c r="K57" i="35" l="1"/>
  <c r="J57" i="35" s="1"/>
  <c r="I58" i="35" s="1"/>
  <c r="K58" i="35" l="1"/>
  <c r="J58" i="35" s="1"/>
  <c r="I59" i="35" s="1"/>
  <c r="K59" i="35" l="1"/>
  <c r="J59" i="35" s="1"/>
  <c r="I60" i="35" s="1"/>
  <c r="K60" i="35" l="1"/>
  <c r="J60" i="35" s="1"/>
  <c r="I61" i="35" s="1"/>
  <c r="K61" i="35" l="1"/>
  <c r="J61" i="35" s="1"/>
  <c r="I62" i="35" s="1"/>
  <c r="K62" i="35" l="1"/>
  <c r="J62" i="35" s="1"/>
  <c r="I63" i="35" s="1"/>
  <c r="K63" i="35" l="1"/>
  <c r="J63" i="35" s="1"/>
  <c r="I64" i="35" s="1"/>
  <c r="K64" i="35" l="1"/>
  <c r="J64" i="35" s="1"/>
  <c r="I65" i="35" s="1"/>
  <c r="K65" i="35" l="1"/>
  <c r="J65" i="35" s="1"/>
  <c r="I66" i="35" s="1"/>
  <c r="K66" i="35" l="1"/>
  <c r="J66" i="35" s="1"/>
  <c r="I67" i="35" s="1"/>
  <c r="K67" i="35" l="1"/>
  <c r="J67" i="35" s="1"/>
  <c r="I68" i="35" s="1"/>
  <c r="K68" i="35" l="1"/>
  <c r="J68" i="35" s="1"/>
  <c r="I69" i="35" s="1"/>
  <c r="K69" i="35" l="1"/>
  <c r="J69" i="35" s="1"/>
  <c r="I70" i="35" s="1"/>
  <c r="K70" i="35" l="1"/>
  <c r="J70" i="35" s="1"/>
  <c r="I71" i="35" s="1"/>
  <c r="K71" i="35" l="1"/>
  <c r="J71" i="35" s="1"/>
  <c r="I72" i="35" s="1"/>
  <c r="K72" i="35" l="1"/>
  <c r="J72" i="35" s="1"/>
  <c r="I73" i="35" s="1"/>
  <c r="K73" i="35" l="1"/>
  <c r="J73" i="35" s="1"/>
  <c r="I74" i="35" s="1"/>
  <c r="K74" i="35" l="1"/>
  <c r="J74" i="35" s="1"/>
  <c r="I75" i="35" s="1"/>
  <c r="K75" i="35" l="1"/>
  <c r="J75" i="35" s="1"/>
  <c r="I76" i="35" s="1"/>
  <c r="K76" i="35" l="1"/>
  <c r="J76" i="35" s="1"/>
  <c r="I77" i="35" s="1"/>
  <c r="K77" i="35" l="1"/>
  <c r="J77" i="35" s="1"/>
  <c r="I78" i="35" s="1"/>
  <c r="K78" i="35" l="1"/>
  <c r="J78" i="35" s="1"/>
  <c r="I79" i="35" s="1"/>
  <c r="K79" i="35" l="1"/>
  <c r="J79" i="35" s="1"/>
  <c r="I80" i="35" s="1"/>
  <c r="K80" i="35" l="1"/>
  <c r="J80" i="35" s="1"/>
  <c r="I81" i="35" s="1"/>
  <c r="K81" i="35" l="1"/>
  <c r="J81" i="35" s="1"/>
  <c r="I82" i="35" s="1"/>
  <c r="K82" i="35" l="1"/>
  <c r="J82" i="35" s="1"/>
  <c r="I83" i="35" s="1"/>
  <c r="K83" i="35" l="1"/>
  <c r="J83" i="35" s="1"/>
  <c r="I84" i="35"/>
  <c r="K84" i="35" l="1"/>
  <c r="J84" i="35" s="1"/>
  <c r="I85" i="35" s="1"/>
  <c r="K85" i="35" l="1"/>
  <c r="J85" i="35" s="1"/>
  <c r="I86" i="35" s="1"/>
  <c r="K86" i="35" l="1"/>
  <c r="J86" i="35" s="1"/>
  <c r="I87" i="35"/>
  <c r="K87" i="35" l="1"/>
  <c r="J87" i="35" s="1"/>
  <c r="I88" i="35" s="1"/>
  <c r="K88" i="35" l="1"/>
  <c r="J88" i="35" s="1"/>
  <c r="I89" i="35" s="1"/>
  <c r="K89" i="35" l="1"/>
  <c r="J89" i="35" s="1"/>
  <c r="I90" i="35" s="1"/>
  <c r="K90" i="35" l="1"/>
  <c r="J90" i="35" s="1"/>
  <c r="I91" i="35" s="1"/>
  <c r="K91" i="35" l="1"/>
  <c r="J91" i="35" s="1"/>
  <c r="I92" i="35" s="1"/>
  <c r="K92" i="35" l="1"/>
  <c r="J92" i="35" s="1"/>
  <c r="I93" i="35" s="1"/>
  <c r="K93" i="35" l="1"/>
  <c r="J93" i="35" s="1"/>
  <c r="I94" i="35" s="1"/>
  <c r="K94" i="35" l="1"/>
  <c r="J94" i="35" s="1"/>
  <c r="I95" i="35" s="1"/>
  <c r="K95" i="35" l="1"/>
  <c r="J95" i="35" s="1"/>
  <c r="I96" i="35" s="1"/>
  <c r="K96" i="35" l="1"/>
  <c r="J96" i="35" s="1"/>
  <c r="I97" i="35" s="1"/>
  <c r="K97" i="35" l="1"/>
  <c r="J97" i="35" s="1"/>
  <c r="I98" i="35" s="1"/>
  <c r="K98" i="35" l="1"/>
  <c r="J98" i="35" s="1"/>
  <c r="I99" i="35" s="1"/>
  <c r="K99" i="35" l="1"/>
  <c r="J99" i="35" s="1"/>
  <c r="I100" i="35" s="1"/>
  <c r="K100" i="35" l="1"/>
  <c r="J100" i="35" s="1"/>
  <c r="I101" i="35" s="1"/>
  <c r="K101" i="35" l="1"/>
  <c r="J101" i="35" s="1"/>
  <c r="I102" i="35" s="1"/>
  <c r="K102" i="35" l="1"/>
  <c r="J102" i="35" s="1"/>
  <c r="I103" i="35" s="1"/>
  <c r="K103" i="35" l="1"/>
  <c r="J103" i="35" s="1"/>
  <c r="I104" i="35" s="1"/>
  <c r="K104" i="35" l="1"/>
  <c r="J104" i="35" s="1"/>
  <c r="I105" i="35" s="1"/>
  <c r="K105" i="35" l="1"/>
  <c r="J105" i="35" s="1"/>
  <c r="I106" i="35" s="1"/>
  <c r="K106" i="35" l="1"/>
  <c r="J106" i="35" s="1"/>
  <c r="I107" i="35" s="1"/>
  <c r="K107" i="35" l="1"/>
  <c r="J107" i="35" s="1"/>
  <c r="I108" i="35" s="1"/>
  <c r="K108" i="35" l="1"/>
  <c r="J108" i="35" s="1"/>
  <c r="I109" i="35" s="1"/>
  <c r="K109" i="35" l="1"/>
  <c r="J109" i="35" s="1"/>
  <c r="I110" i="35" s="1"/>
  <c r="K110" i="35" l="1"/>
  <c r="J110" i="35" s="1"/>
  <c r="I111" i="35" s="1"/>
  <c r="K111" i="35" s="1"/>
  <c r="J111" i="35" s="1"/>
  <c r="F46" i="35" l="1"/>
  <c r="F50" i="35"/>
  <c r="F48" i="35"/>
  <c r="F52" i="35"/>
  <c r="F41" i="35"/>
  <c r="F45" i="35"/>
  <c r="F53" i="35"/>
  <c r="F55" i="35"/>
  <c r="F57" i="35"/>
  <c r="F59" i="35"/>
  <c r="F61" i="35"/>
  <c r="F63" i="35"/>
  <c r="F65" i="35"/>
  <c r="F67" i="35"/>
  <c r="F69" i="35"/>
  <c r="F71" i="35"/>
  <c r="F73" i="35"/>
  <c r="F75" i="35"/>
  <c r="F77" i="35"/>
  <c r="F79" i="35"/>
  <c r="F81" i="35"/>
  <c r="F83" i="35"/>
  <c r="F85" i="35"/>
  <c r="F87" i="35"/>
  <c r="F89" i="35"/>
  <c r="F91" i="35"/>
  <c r="F93" i="35"/>
  <c r="F110" i="35"/>
  <c r="F42" i="35"/>
  <c r="F51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1" i="35"/>
  <c r="F40" i="35"/>
  <c r="F47" i="35"/>
  <c r="F43" i="35"/>
  <c r="F49" i="35"/>
  <c r="F54" i="35"/>
  <c r="F58" i="35"/>
  <c r="F62" i="35"/>
  <c r="F66" i="35"/>
  <c r="F70" i="35"/>
  <c r="F74" i="35"/>
  <c r="F78" i="35"/>
  <c r="F82" i="35"/>
  <c r="F86" i="35"/>
  <c r="F90" i="35"/>
  <c r="F94" i="35"/>
  <c r="F44" i="35"/>
  <c r="F56" i="35"/>
  <c r="F60" i="35"/>
  <c r="F64" i="35"/>
  <c r="F68" i="35"/>
  <c r="F72" i="35"/>
  <c r="F76" i="35"/>
  <c r="F80" i="35"/>
  <c r="F84" i="35"/>
  <c r="F88" i="35"/>
  <c r="F92" i="35"/>
  <c r="B40" i="35" l="1"/>
  <c r="D40" i="35" s="1"/>
  <c r="C40" i="35" l="1"/>
  <c r="G40" i="35" l="1"/>
  <c r="B41" i="35"/>
  <c r="D41" i="35" s="1"/>
  <c r="C41" i="35" l="1"/>
  <c r="G41" i="35" l="1"/>
  <c r="B42" i="35"/>
  <c r="D42" i="35" s="1"/>
  <c r="C42" i="35" l="1"/>
  <c r="G42" i="35" l="1"/>
  <c r="B43" i="35"/>
  <c r="D43" i="35" s="1"/>
  <c r="C43" i="35" l="1"/>
  <c r="G43" i="35" l="1"/>
  <c r="B44" i="35"/>
  <c r="D44" i="35" s="1"/>
  <c r="C44" i="35" l="1"/>
  <c r="G44" i="35" s="1"/>
  <c r="B45" i="35" l="1"/>
  <c r="D45" i="35" s="1"/>
  <c r="C45" i="35" l="1"/>
  <c r="G45" i="35" l="1"/>
  <c r="B46" i="35"/>
  <c r="D46" i="35" s="1"/>
  <c r="C46" i="35" l="1"/>
  <c r="B47" i="35" l="1"/>
  <c r="D47" i="35" s="1"/>
  <c r="G46" i="35"/>
  <c r="C47" i="35" l="1"/>
  <c r="B48" i="35" l="1"/>
  <c r="D48" i="35" s="1"/>
  <c r="G47" i="35"/>
  <c r="C48" i="35" l="1"/>
  <c r="B49" i="35" s="1"/>
  <c r="D49" i="35" s="1"/>
  <c r="C49" i="35" l="1"/>
  <c r="G48" i="35"/>
  <c r="B50" i="35" l="1"/>
  <c r="D50" i="35" s="1"/>
  <c r="G49" i="35"/>
  <c r="C50" i="35" l="1"/>
  <c r="G50" i="35" s="1"/>
  <c r="B51" i="35" l="1"/>
  <c r="D51" i="35" s="1"/>
  <c r="C51" i="35" l="1"/>
  <c r="G51" i="35" l="1"/>
  <c r="B52" i="35"/>
  <c r="D52" i="35" s="1"/>
  <c r="C52" i="35" l="1"/>
  <c r="G52" i="35" s="1"/>
  <c r="B53" i="35" l="1"/>
  <c r="D53" i="35" s="1"/>
  <c r="C53" i="35" l="1"/>
  <c r="G53" i="35" l="1"/>
  <c r="B54" i="35"/>
  <c r="D54" i="35" s="1"/>
  <c r="C54" i="35" l="1"/>
  <c r="G54" i="35" s="1"/>
  <c r="B55" i="35" l="1"/>
  <c r="D55" i="35" s="1"/>
  <c r="C55" i="35" l="1"/>
  <c r="G55" i="35" l="1"/>
  <c r="B56" i="35"/>
  <c r="D56" i="35" s="1"/>
  <c r="C56" i="35" l="1"/>
  <c r="G56" i="35" s="1"/>
  <c r="B57" i="35" l="1"/>
  <c r="D57" i="35" s="1"/>
  <c r="C57" i="35" l="1"/>
  <c r="G57" i="35" l="1"/>
  <c r="B58" i="35"/>
  <c r="D58" i="35" s="1"/>
  <c r="C58" i="35" l="1"/>
  <c r="G58" i="35" l="1"/>
  <c r="B59" i="35"/>
  <c r="D59" i="35" s="1"/>
  <c r="C59" i="35" l="1"/>
  <c r="G59" i="35" s="1"/>
  <c r="B60" i="35" l="1"/>
  <c r="D60" i="35" s="1"/>
  <c r="C60" i="35" l="1"/>
  <c r="G60" i="35" l="1"/>
  <c r="B61" i="35"/>
  <c r="D61" i="35" s="1"/>
  <c r="C61" i="35" l="1"/>
  <c r="G61" i="35" s="1"/>
  <c r="B62" i="35" l="1"/>
  <c r="D62" i="35" s="1"/>
  <c r="C62" i="35" l="1"/>
  <c r="G62" i="35" l="1"/>
  <c r="B63" i="35"/>
  <c r="D63" i="35" s="1"/>
  <c r="C63" i="35" l="1"/>
  <c r="G63" i="35" s="1"/>
  <c r="B64" i="35" l="1"/>
  <c r="D64" i="35" s="1"/>
  <c r="C64" i="35" l="1"/>
  <c r="G64" i="35" l="1"/>
  <c r="B65" i="35"/>
  <c r="D65" i="35" s="1"/>
  <c r="C65" i="35" l="1"/>
  <c r="G65" i="35" s="1"/>
  <c r="B66" i="35" l="1"/>
  <c r="D66" i="35" s="1"/>
  <c r="C66" i="35" l="1"/>
  <c r="G66" i="35" s="1"/>
  <c r="B67" i="35" l="1"/>
  <c r="D67" i="35" s="1"/>
  <c r="C67" i="35" l="1"/>
  <c r="G67" i="35" l="1"/>
  <c r="B68" i="35"/>
  <c r="D68" i="35" s="1"/>
  <c r="C68" i="35" l="1"/>
  <c r="G68" i="35" l="1"/>
  <c r="B69" i="35"/>
  <c r="D69" i="35" s="1"/>
  <c r="C69" i="35" l="1"/>
  <c r="G69" i="35" l="1"/>
  <c r="B70" i="35"/>
  <c r="D70" i="35" s="1"/>
  <c r="C70" i="35" l="1"/>
  <c r="G70" i="35" l="1"/>
  <c r="B71" i="35"/>
  <c r="D71" i="35" s="1"/>
  <c r="C71" i="35" l="1"/>
  <c r="G71" i="35" l="1"/>
  <c r="B72" i="35"/>
  <c r="D72" i="35" s="1"/>
  <c r="C72" i="35" l="1"/>
  <c r="G72" i="35" l="1"/>
  <c r="B73" i="35"/>
  <c r="D73" i="35" s="1"/>
  <c r="C73" i="35" l="1"/>
  <c r="G73" i="35" l="1"/>
  <c r="B74" i="35"/>
  <c r="D74" i="35" s="1"/>
  <c r="C74" i="35" l="1"/>
  <c r="G74" i="35" l="1"/>
  <c r="B75" i="35"/>
  <c r="D75" i="35" s="1"/>
  <c r="C75" i="35" l="1"/>
  <c r="B76" i="35" s="1"/>
  <c r="D76" i="35" s="1"/>
  <c r="C76" i="35" l="1"/>
  <c r="G75" i="35"/>
  <c r="G76" i="35" l="1"/>
  <c r="B77" i="35"/>
  <c r="D77" i="35" s="1"/>
  <c r="C77" i="35" l="1"/>
  <c r="B78" i="35" s="1"/>
  <c r="D78" i="35" s="1"/>
  <c r="C78" i="35" l="1"/>
  <c r="G77" i="35"/>
  <c r="G78" i="35" l="1"/>
  <c r="B79" i="35"/>
  <c r="D79" i="35" s="1"/>
  <c r="C79" i="35" l="1"/>
  <c r="G79" i="35" l="1"/>
  <c r="B80" i="35"/>
  <c r="D80" i="35" s="1"/>
  <c r="C80" i="35" l="1"/>
  <c r="G80" i="35" s="1"/>
  <c r="B81" i="35" l="1"/>
  <c r="D81" i="35" s="1"/>
  <c r="C81" i="35" l="1"/>
  <c r="G81" i="35" s="1"/>
  <c r="B82" i="35" l="1"/>
  <c r="D82" i="35" s="1"/>
  <c r="C82" i="35" l="1"/>
  <c r="G82" i="35" s="1"/>
  <c r="B83" i="35" l="1"/>
  <c r="D83" i="35" s="1"/>
  <c r="C83" i="35" l="1"/>
  <c r="G83" i="35" s="1"/>
  <c r="B84" i="35" l="1"/>
  <c r="D84" i="35" s="1"/>
  <c r="C84" i="35" l="1"/>
  <c r="G84" i="35" s="1"/>
  <c r="B85" i="35" l="1"/>
  <c r="D85" i="35" s="1"/>
  <c r="C85" i="35" l="1"/>
  <c r="G85" i="35" s="1"/>
  <c r="B86" i="35"/>
  <c r="D86" i="35" s="1"/>
  <c r="C86" i="35" l="1"/>
  <c r="G86" i="35" s="1"/>
  <c r="B87" i="35" l="1"/>
  <c r="D87" i="35" s="1"/>
  <c r="C87" i="35" l="1"/>
  <c r="G87" i="35" l="1"/>
  <c r="B88" i="35"/>
  <c r="D88" i="35" s="1"/>
  <c r="C88" i="35" l="1"/>
  <c r="G88" i="35" l="1"/>
  <c r="B89" i="35"/>
  <c r="D89" i="35" s="1"/>
  <c r="C89" i="35" l="1"/>
  <c r="G89" i="35" l="1"/>
  <c r="B90" i="35"/>
  <c r="D90" i="35" s="1"/>
  <c r="C90" i="35" l="1"/>
  <c r="G90" i="35" s="1"/>
  <c r="B91" i="35" l="1"/>
  <c r="D91" i="35" s="1"/>
  <c r="C91" i="35" l="1"/>
  <c r="G91" i="35" l="1"/>
  <c r="B92" i="35"/>
  <c r="D92" i="35" s="1"/>
  <c r="C92" i="35" l="1"/>
  <c r="G92" i="35" l="1"/>
  <c r="B93" i="35"/>
  <c r="D93" i="35" s="1"/>
  <c r="C93" i="35" l="1"/>
  <c r="G93" i="35" s="1"/>
  <c r="B94" i="35" l="1"/>
  <c r="D94" i="35" s="1"/>
  <c r="C94" i="35" l="1"/>
  <c r="G94" i="35" l="1"/>
  <c r="B95" i="35"/>
  <c r="D95" i="35" s="1"/>
  <c r="C95" i="35" l="1"/>
  <c r="G95" i="35"/>
  <c r="B96" i="35"/>
  <c r="D96" i="35" s="1"/>
  <c r="C96" i="35" l="1"/>
  <c r="G96" i="35"/>
  <c r="B97" i="35"/>
  <c r="D97" i="35" s="1"/>
  <c r="C97" i="35" l="1"/>
  <c r="G97" i="35" s="1"/>
  <c r="B98" i="35"/>
  <c r="D98" i="35" s="1"/>
  <c r="C98" i="35" l="1"/>
  <c r="G98" i="35" s="1"/>
  <c r="B99" i="35" l="1"/>
  <c r="D99" i="35" s="1"/>
  <c r="C99" i="35" l="1"/>
  <c r="B100" i="35" s="1"/>
  <c r="D100" i="35" s="1"/>
  <c r="C100" i="35" l="1"/>
  <c r="G100" i="35" s="1"/>
  <c r="G99" i="35"/>
  <c r="B101" i="35" l="1"/>
  <c r="D101" i="35" s="1"/>
  <c r="C101" i="35" l="1"/>
  <c r="B102" i="35" s="1"/>
  <c r="D102" i="35" s="1"/>
  <c r="C102" i="35" l="1"/>
  <c r="G102" i="35" s="1"/>
  <c r="B103" i="35"/>
  <c r="D103" i="35" s="1"/>
  <c r="G101" i="35"/>
  <c r="C103" i="35" l="1"/>
  <c r="B104" i="35" s="1"/>
  <c r="D104" i="35" s="1"/>
  <c r="C104" i="35" l="1"/>
  <c r="G104" i="35" s="1"/>
  <c r="B105" i="35"/>
  <c r="D105" i="35" s="1"/>
  <c r="G103" i="35"/>
  <c r="C105" i="35" l="1"/>
  <c r="B106" i="35" s="1"/>
  <c r="D106" i="35" s="1"/>
  <c r="C106" i="35" l="1"/>
  <c r="B107" i="35"/>
  <c r="D107" i="35" s="1"/>
  <c r="G106" i="35"/>
  <c r="G105" i="35"/>
  <c r="C107" i="35" l="1"/>
  <c r="G107" i="35" s="1"/>
  <c r="B108" i="35" l="1"/>
  <c r="D108" i="35" s="1"/>
  <c r="C108" i="35" l="1"/>
  <c r="G108" i="35" s="1"/>
  <c r="B109" i="35" l="1"/>
  <c r="D109" i="35" s="1"/>
  <c r="C109" i="35" l="1"/>
  <c r="B110" i="35" s="1"/>
  <c r="D110" i="35" s="1"/>
  <c r="C110" i="35" l="1"/>
  <c r="G110" i="35" s="1"/>
  <c r="G109" i="35"/>
  <c r="B111" i="35" l="1"/>
  <c r="D111" i="35" s="1"/>
  <c r="C111" i="35" l="1"/>
  <c r="G111" i="35" l="1"/>
  <c r="B62" i="37" l="1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E30" i="37" l="1"/>
  <c r="B38" i="37"/>
  <c r="D38" i="37"/>
  <c r="C38" i="37"/>
  <c r="B39" i="37"/>
  <c r="D39" i="37"/>
  <c r="C39" i="37"/>
  <c r="B40" i="37"/>
  <c r="D40" i="37"/>
  <c r="C40" i="37"/>
  <c r="B41" i="37"/>
  <c r="D41" i="37"/>
  <c r="C41" i="37"/>
  <c r="B42" i="37"/>
  <c r="D42" i="37"/>
  <c r="C42" i="37"/>
  <c r="B43" i="37"/>
  <c r="D43" i="37"/>
  <c r="C43" i="37"/>
  <c r="B44" i="37"/>
  <c r="D44" i="37"/>
  <c r="C44" i="37"/>
  <c r="B45" i="37"/>
  <c r="D45" i="37"/>
  <c r="C45" i="37"/>
  <c r="B46" i="37"/>
  <c r="D46" i="37"/>
  <c r="C46" i="37"/>
  <c r="B47" i="37"/>
  <c r="D47" i="37"/>
  <c r="C47" i="37"/>
  <c r="B48" i="37"/>
  <c r="D48" i="37"/>
  <c r="C48" i="37"/>
  <c r="B49" i="37"/>
  <c r="D49" i="37"/>
  <c r="C49" i="37"/>
  <c r="B50" i="37"/>
  <c r="D50" i="37"/>
  <c r="C50" i="37"/>
  <c r="B51" i="37"/>
  <c r="D51" i="37"/>
  <c r="C51" i="37"/>
  <c r="B52" i="37"/>
  <c r="D52" i="37"/>
  <c r="C52" i="37"/>
  <c r="B53" i="37"/>
  <c r="D53" i="37"/>
  <c r="C53" i="37"/>
  <c r="B54" i="37"/>
  <c r="D54" i="37"/>
  <c r="C54" i="37"/>
  <c r="B55" i="37"/>
  <c r="D55" i="37"/>
  <c r="C55" i="37"/>
  <c r="B56" i="37"/>
  <c r="D56" i="37"/>
  <c r="C56" i="37"/>
  <c r="B57" i="37"/>
  <c r="D57" i="37"/>
  <c r="C57" i="37"/>
  <c r="B58" i="37"/>
  <c r="D58" i="37"/>
  <c r="C58" i="37"/>
  <c r="B59" i="37"/>
  <c r="D59" i="37"/>
  <c r="C59" i="37"/>
  <c r="B60" i="37"/>
  <c r="D60" i="37"/>
  <c r="C60" i="37"/>
  <c r="B61" i="37"/>
  <c r="D61" i="37"/>
  <c r="C61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0" i="37"/>
  <c r="F41" i="37"/>
  <c r="F39" i="37"/>
  <c r="F38" i="37"/>
  <c r="E26" i="37" l="1"/>
  <c r="C26" i="37" s="1"/>
  <c r="I26" i="37" l="1"/>
  <c r="B27" i="37"/>
  <c r="F26" i="37"/>
  <c r="D27" i="37" l="1"/>
  <c r="C27" i="37" l="1"/>
  <c r="I27" i="37" l="1"/>
  <c r="B28" i="37"/>
  <c r="F27" i="37"/>
  <c r="D28" i="37" l="1"/>
  <c r="C28" i="37" l="1"/>
  <c r="I28" i="37" l="1"/>
  <c r="B29" i="37"/>
  <c r="F28" i="37"/>
  <c r="D29" i="37" l="1"/>
  <c r="E37" i="37" l="1"/>
  <c r="I40" i="35" l="1"/>
  <c r="L32" i="35"/>
  <c r="N40" i="35"/>
  <c r="Q32" i="35" l="1"/>
  <c r="C31" i="35" l="1"/>
  <c r="C29" i="37" l="1"/>
  <c r="F29" i="37" s="1"/>
  <c r="B30" i="37"/>
  <c r="D30" i="37" s="1"/>
  <c r="I29" i="37"/>
  <c r="C30" i="37" l="1"/>
  <c r="I30" i="37" s="1"/>
  <c r="E29" i="37"/>
  <c r="E22" i="37" s="1"/>
  <c r="B31" i="37" l="1"/>
  <c r="F30" i="37"/>
  <c r="D31" i="37" l="1"/>
  <c r="C31" i="37" l="1"/>
  <c r="I31" i="37" l="1"/>
  <c r="B32" i="37"/>
  <c r="F31" i="37"/>
  <c r="D32" i="37" l="1"/>
  <c r="C32" i="37" l="1"/>
  <c r="I32" i="37" l="1"/>
  <c r="F32" i="37"/>
  <c r="B33" i="37"/>
  <c r="D33" i="37" l="1"/>
  <c r="C33" i="37" l="1"/>
  <c r="I33" i="37" l="1"/>
  <c r="B34" i="37"/>
  <c r="F33" i="37"/>
  <c r="D34" i="37" l="1"/>
  <c r="C34" i="37" l="1"/>
  <c r="I34" i="37" l="1"/>
  <c r="B35" i="37"/>
  <c r="F34" i="37"/>
  <c r="B36" i="37" l="1"/>
  <c r="D35" i="37"/>
  <c r="C35" i="37" s="1"/>
  <c r="I35" i="37" s="1"/>
  <c r="F35" i="37"/>
  <c r="D36" i="37" l="1"/>
  <c r="C36" i="37" s="1"/>
  <c r="I36" i="37" s="1"/>
  <c r="F36" i="37" l="1"/>
  <c r="B37" i="37"/>
  <c r="D37" i="37" l="1"/>
  <c r="C37" i="37" l="1"/>
  <c r="D22" i="37"/>
  <c r="I37" i="37" l="1"/>
  <c r="C22" i="37"/>
  <c r="C23" i="37" s="1"/>
  <c r="F37" i="37"/>
  <c r="J31" i="35"/>
  <c r="J34" i="35"/>
  <c r="J35" i="35"/>
  <c r="O31" i="35"/>
  <c r="O34" i="35"/>
  <c r="O35" i="35"/>
  <c r="C34" i="35"/>
  <c r="C35" i="35"/>
  <c r="L30" i="35"/>
  <c r="J30" i="35" s="1"/>
  <c r="I31" i="35" s="1"/>
  <c r="Q30" i="35"/>
  <c r="O30" i="35" s="1"/>
  <c r="I32" i="35" l="1"/>
  <c r="K31" i="35"/>
  <c r="L31" i="35" s="1"/>
  <c r="N31" i="35"/>
  <c r="N32" i="35" l="1"/>
  <c r="P31" i="35"/>
  <c r="Q31" i="35" s="1"/>
  <c r="K32" i="35"/>
  <c r="J32" i="35" s="1"/>
  <c r="P32" i="35" l="1"/>
  <c r="O32" i="35" s="1"/>
  <c r="N33" i="35" s="1"/>
  <c r="I33" i="35"/>
  <c r="P33" i="35" l="1"/>
  <c r="O33" i="35" s="1"/>
  <c r="N34" i="35" s="1"/>
  <c r="K33" i="35"/>
  <c r="J33" i="35" s="1"/>
  <c r="I34" i="35"/>
  <c r="P34" i="35" l="1"/>
  <c r="Q34" i="35" s="1"/>
  <c r="N35" i="35"/>
  <c r="K34" i="35"/>
  <c r="L34" i="35" s="1"/>
  <c r="I35" i="35"/>
  <c r="I36" i="35" l="1"/>
  <c r="K35" i="35"/>
  <c r="L35" i="35" s="1"/>
  <c r="N36" i="35"/>
  <c r="P35" i="35"/>
  <c r="Q35" i="35" s="1"/>
  <c r="K36" i="35" l="1"/>
  <c r="J36" i="35" s="1"/>
  <c r="I37" i="35" s="1"/>
  <c r="P36" i="35"/>
  <c r="O36" i="35" s="1"/>
  <c r="K37" i="35" l="1"/>
  <c r="J37" i="35" s="1"/>
  <c r="I38" i="35" s="1"/>
  <c r="N37" i="35"/>
  <c r="K38" i="35" l="1"/>
  <c r="J38" i="35" s="1"/>
  <c r="I39" i="35" s="1"/>
  <c r="K39" i="35" s="1"/>
  <c r="J39" i="35" s="1"/>
  <c r="J23" i="35" s="1"/>
  <c r="P37" i="35"/>
  <c r="O37" i="35" s="1"/>
  <c r="N38" i="35"/>
  <c r="P38" i="35" l="1"/>
  <c r="O38" i="35" s="1"/>
  <c r="N39" i="35"/>
  <c r="P39" i="35" s="1"/>
  <c r="O39" i="35" s="1"/>
  <c r="O23" i="35" s="1"/>
  <c r="Q24" i="35" s="1"/>
  <c r="Q25" i="35" s="1"/>
  <c r="D19" i="35" s="1"/>
  <c r="F29" i="35" l="1"/>
  <c r="F30" i="35"/>
  <c r="F28" i="35"/>
  <c r="F32" i="35"/>
  <c r="F33" i="35"/>
  <c r="F36" i="35"/>
  <c r="F37" i="35"/>
  <c r="F38" i="35"/>
  <c r="F39" i="35"/>
  <c r="C28" i="35" l="1"/>
  <c r="G28" i="35" l="1"/>
  <c r="B29" i="35"/>
  <c r="D29" i="35" l="1"/>
  <c r="C29" i="35" l="1"/>
  <c r="G29" i="35" l="1"/>
  <c r="B30" i="35"/>
  <c r="D30" i="35" l="1"/>
  <c r="C30" i="35" l="1"/>
  <c r="G30" i="35" l="1"/>
  <c r="B31" i="35"/>
  <c r="B32" i="35" l="1"/>
  <c r="D31" i="35"/>
  <c r="G31" i="35"/>
  <c r="D32" i="35" l="1"/>
  <c r="C32" i="35" s="1"/>
  <c r="B33" i="35" s="1"/>
  <c r="F31" i="35"/>
  <c r="D33" i="35" l="1"/>
  <c r="G32" i="35"/>
  <c r="C33" i="35" l="1"/>
  <c r="B34" i="35" l="1"/>
  <c r="G33" i="35"/>
  <c r="B35" i="35" l="1"/>
  <c r="G34" i="35"/>
  <c r="D34" i="35"/>
  <c r="B36" i="35" l="1"/>
  <c r="D35" i="35"/>
  <c r="F35" i="35" s="1"/>
  <c r="G35" i="35"/>
  <c r="F34" i="35"/>
  <c r="F23" i="35" s="1"/>
  <c r="D36" i="35" l="1"/>
  <c r="C36" i="35" s="1"/>
  <c r="G36" i="35" s="1"/>
  <c r="B37" i="35" l="1"/>
  <c r="D37" i="35"/>
  <c r="C37" i="35" s="1"/>
  <c r="B38" i="35" s="1"/>
  <c r="G37" i="35" l="1"/>
  <c r="D38" i="35"/>
  <c r="C38" i="35" s="1"/>
  <c r="G38" i="35" s="1"/>
  <c r="B39" i="35" l="1"/>
  <c r="D39" i="35"/>
  <c r="C39" i="35" l="1"/>
  <c r="D23" i="35"/>
  <c r="C23" i="35" l="1"/>
  <c r="C24" i="35" s="1"/>
  <c r="G39" i="35"/>
</calcChain>
</file>

<file path=xl/sharedStrings.xml><?xml version="1.0" encoding="utf-8"?>
<sst xmlns="http://schemas.openxmlformats.org/spreadsheetml/2006/main" count="89" uniqueCount="54">
  <si>
    <t>#</t>
  </si>
  <si>
    <t>Тело кредита на начало периода</t>
  </si>
  <si>
    <t>Оплачено за тело кредита за период</t>
  </si>
  <si>
    <t>Оплачено процентов кредита за период</t>
  </si>
  <si>
    <t>Ежемесячный платеж</t>
  </si>
  <si>
    <t>Тело кредита на конец периода</t>
  </si>
  <si>
    <t>Тип выплаты</t>
  </si>
  <si>
    <t>0- в конце, 1 - в начале периода</t>
  </si>
  <si>
    <t>Служебные столбцы</t>
  </si>
  <si>
    <t>катет X</t>
  </si>
  <si>
    <t>катет Y</t>
  </si>
  <si>
    <t>tg угла</t>
  </si>
  <si>
    <t xml:space="preserve"> </t>
  </si>
  <si>
    <t>Размер кредита</t>
  </si>
  <si>
    <t>Кол-во периодов</t>
  </si>
  <si>
    <t>Процент за период</t>
  </si>
  <si>
    <t>Процент за 12 периодов</t>
  </si>
  <si>
    <t>справочно (в расчете не используется) для случая период = месяц</t>
  </si>
  <si>
    <t>Использовать увеличенный платеж</t>
  </si>
  <si>
    <t>Номер периода</t>
  </si>
  <si>
    <t>Сумма</t>
  </si>
  <si>
    <t>Период начала каникул</t>
  </si>
  <si>
    <t>Длительность каникул (в периодах)</t>
  </si>
  <si>
    <t>(не должны пересекаться с периодом увеличенного платежа)</t>
  </si>
  <si>
    <t>(не должен пересекаться с кредитными каникулами)</t>
  </si>
  <si>
    <t>Последний период каникул</t>
  </si>
  <si>
    <t>для проверки: Ежемесячный платеж без каникул и без увеличенного платежа</t>
  </si>
  <si>
    <t>Файл скачан с сайта excel2.ru &gt;&gt;&gt;</t>
  </si>
  <si>
    <t>Перейти к статье &gt;&gt;&gt;</t>
  </si>
  <si>
    <t>Погашение ссуды с кредитными каникулами и-или разовым увеличенным платежом (почти по аннуитетной схеме) MS EXCEL</t>
  </si>
  <si>
    <t>1. Основные параметры кредита</t>
  </si>
  <si>
    <t>3. Кредитные каникулы</t>
  </si>
  <si>
    <t>от 3 до 84</t>
  </si>
  <si>
    <t>Погашение займа с кредитными каникулами, увеличенным разовым платежом (почти по аннуитетной схеме) MS EXCEL</t>
  </si>
  <si>
    <t>2. Разовый увеличенный платеж (погашение тела периода)</t>
  </si>
  <si>
    <t>1+r</t>
  </si>
  <si>
    <t>z</t>
  </si>
  <si>
    <t>(1+r)^(z-1)</t>
  </si>
  <si>
    <t>(1+r)^(-n+1)</t>
  </si>
  <si>
    <t>N1</t>
  </si>
  <si>
    <t>N2</t>
  </si>
  <si>
    <t>Ежемес.страховка</t>
  </si>
  <si>
    <t>Увеличенный разовый платеж (вычисление ежемесячного платежа через формулу)</t>
  </si>
  <si>
    <t>Увеличенный разовый платеж, кредитные каникулы, ежемесячная страховка (вычисление ежемесячного платежа через Подбор параметра)</t>
  </si>
  <si>
    <t>в конце периода</t>
  </si>
  <si>
    <t>Формула для вычисления ежемесячного платежа</t>
  </si>
  <si>
    <t>числитель</t>
  </si>
  <si>
    <t>знаменатель</t>
  </si>
  <si>
    <t>Всего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</si>
  <si>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</si>
  <si>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</si>
  <si>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</si>
  <si>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Аннуитет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</si>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</sst>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&quot;$&quot;* #,##0.00_);_(&quot;$&quot;* \(#,##0.00\);_(&quot;$&quot;* &quot;-&quot;??_);_(@_)"/>
    <numFmt numFmtId="165" formatCode="0.0%"/>
    <numFmt numFmtId="166" formatCode="#,##0.00_ ;[Red]\-#,##0.00\ "/>
    <numFmt numFmtId="167" formatCode="0.0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4" fontId="0" fillId="0" borderId="0" xfId="0" applyNumberFormat="1"/>
    <xf numFmtId="9" fontId="1" fillId="0" borderId="0" xfId="4" applyFont="1"/>
    <xf numFmtId="2" fontId="0" fillId="0" borderId="0" xfId="0" applyNumberFormat="1"/>
    <xf numFmtId="166" fontId="0" fillId="0" borderId="0" xfId="0" applyNumberFormat="1"/>
    <xf numFmtId="2" fontId="1" fillId="3" borderId="0" xfId="8" applyNumberFormat="1" applyFont="1" applyFill="1"/>
    <xf numFmtId="0" fontId="1" fillId="5" borderId="0" xfId="0" applyFont="1" applyFill="1"/>
    <xf numFmtId="4" fontId="1" fillId="5" borderId="0" xfId="0" applyNumberFormat="1" applyFont="1" applyFill="1"/>
    <xf numFmtId="0" fontId="1" fillId="0" borderId="0" xfId="0" applyFont="1" applyAlignment="1">
      <alignment horizontal="right"/>
    </xf>
    <xf numFmtId="4" fontId="9" fillId="0" borderId="0" xfId="0" applyNumberFormat="1" applyFont="1"/>
    <xf numFmtId="0" fontId="0" fillId="0" borderId="2" xfId="0" applyBorder="1"/>
    <xf numFmtId="4" fontId="0" fillId="2" borderId="2" xfId="0" applyNumberFormat="1" applyFill="1" applyBorder="1"/>
    <xf numFmtId="0" fontId="0" fillId="2" borderId="2" xfId="0" applyFill="1" applyBorder="1"/>
    <xf numFmtId="10" fontId="0" fillId="2" borderId="2" xfId="4" applyNumberFormat="1" applyFont="1" applyFill="1" applyBorder="1"/>
    <xf numFmtId="165" fontId="0" fillId="0" borderId="2" xfId="4" applyNumberFormat="1" applyFont="1" applyBorder="1"/>
    <xf numFmtId="0" fontId="0" fillId="0" borderId="2" xfId="0" applyBorder="1" applyAlignment="1">
      <alignment wrapText="1"/>
    </xf>
    <xf numFmtId="2" fontId="0" fillId="4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6" borderId="0" xfId="0" applyFill="1"/>
    <xf numFmtId="0" fontId="0" fillId="7" borderId="0" xfId="0" applyFill="1"/>
    <xf numFmtId="0" fontId="9" fillId="0" borderId="0" xfId="0" applyFont="1"/>
    <xf numFmtId="167" fontId="0" fillId="0" borderId="0" xfId="0" applyNumberFormat="1"/>
    <xf numFmtId="2" fontId="0" fillId="2" borderId="2" xfId="4" applyNumberFormat="1" applyFont="1" applyFill="1" applyBorder="1"/>
    <xf numFmtId="0" fontId="0" fillId="0" borderId="2" xfId="0" applyFill="1" applyBorder="1"/>
    <xf numFmtId="0" fontId="10" fillId="0" borderId="3" xfId="0" applyFont="1" applyBorder="1"/>
    <xf numFmtId="0" fontId="11" fillId="8" borderId="0" xfId="7" applyFont="1" applyFill="1" applyAlignment="1" applyProtection="1">
      <alignment vertical="center"/>
    </xf>
    <xf numFmtId="0" fontId="12" fillId="9" borderId="0" xfId="0" applyFont="1" applyFill="1" applyAlignment="1"/>
    <xf numFmtId="0" fontId="13" fillId="9" borderId="0" xfId="0" applyFont="1" applyFill="1" applyAlignment="1">
      <alignment vertical="center"/>
    </xf>
    <xf numFmtId="0" fontId="0" fillId="10" borderId="0" xfId="0" applyFill="1"/>
    <xf numFmtId="0" fontId="14" fillId="0" borderId="0" xfId="0" applyFont="1"/>
    <xf numFmtId="0" fontId="15" fillId="0" borderId="1" xfId="0" applyFont="1" applyBorder="1"/>
    <xf numFmtId="4" fontId="0" fillId="0" borderId="0" xfId="0" applyNumberFormat="1" applyFont="1"/>
    <xf numFmtId="3" fontId="0" fillId="0" borderId="0" xfId="0" applyNumberFormat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3" xfId="0" applyBorder="1"/>
    <xf numFmtId="4" fontId="0" fillId="0" borderId="3" xfId="0" applyNumberFormat="1" applyFont="1" applyBorder="1"/>
    <xf numFmtId="4" fontId="0" fillId="0" borderId="3" xfId="0" applyNumberFormat="1" applyBorder="1"/>
    <xf numFmtId="2" fontId="0" fillId="0" borderId="3" xfId="0" applyNumberFormat="1" applyBorder="1"/>
    <xf numFmtId="0" fontId="0" fillId="11" borderId="0" xfId="0" applyFill="1"/>
    <xf numFmtId="0" fontId="11" fillId="8" borderId="0" xfId="7" applyFont="1" applyFill="1" applyAlignment="1" applyProtection="1">
      <alignment horizontal="center" vertical="center"/>
    </xf>
    <xf numFmtId="0" fontId="2" fillId="0" borderId="0" xfId="1"/>
    <xf numFmtId="0" fontId="17" fillId="11" borderId="0" xfId="1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6" fillId="9" borderId="0" xfId="9" applyFill="1" applyAlignment="1" applyProtection="1"/>
  </cellXfs>
  <cellStyles count="10">
    <cellStyle name="Currency_TapePivot" xfId="3"/>
    <cellStyle name="Normal_ALLOC1" xfId="5"/>
    <cellStyle name="Гиперссылка" xfId="9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4" builtinId="5"/>
    <cellStyle name="Финансовый" xfId="8" builtinId="3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E$14" lockText="1" noThreeD="1"/>
</file>

<file path=xl/ctrlProps/ctrlProp2.xml><?xml version="1.0" encoding="utf-8"?>
<formControlPr xmlns="http://schemas.microsoft.com/office/spreadsheetml/2009/9/main" objectType="CheckBox" checked="Checked" fmlaLink="$E$15" lockText="1" noThreeD="1"/>
</file>

<file path=xl/ctrlProps/ctrlProp3.xml><?xml version="1.0" encoding="utf-8"?>
<formControlPr xmlns="http://schemas.microsoft.com/office/spreadsheetml/2009/9/main" objectType="CheckBox" checked="Checked" fmlaLink="$K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47625</xdr:rowOff>
        </xdr:from>
        <xdr:to>
          <xdr:col>3</xdr:col>
          <xdr:colOff>647700</xdr:colOff>
          <xdr:row>13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47625</xdr:rowOff>
        </xdr:from>
        <xdr:to>
          <xdr:col>3</xdr:col>
          <xdr:colOff>647700</xdr:colOff>
          <xdr:row>14</xdr:row>
          <xdr:rowOff>285750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</xdr:row>
          <xdr:rowOff>47625</xdr:rowOff>
        </xdr:from>
        <xdr:to>
          <xdr:col>9</xdr:col>
          <xdr:colOff>647700</xdr:colOff>
          <xdr:row>14</xdr:row>
          <xdr:rowOff>285750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2.ru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excel2.ru/" TargetMode="External"/><Relationship Id="rId7" Type="http://schemas.openxmlformats.org/officeDocument/2006/relationships/hyperlink" Target="http://www.excel2.ru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excel2.ru/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hyperlink" Target="http://www.excel2.ru/" TargetMode="External"/><Relationship Id="rId11" Type="http://schemas.openxmlformats.org/officeDocument/2006/relationships/hyperlink" Target="https://excel2.ru/articles/pogashenie-zaima-s-kreditnymi-kanikulami-uvelichennym-razovym-platezhom-pochti-po-annuitetnoi-skheme-ms-excel" TargetMode="External"/><Relationship Id="rId5" Type="http://schemas.openxmlformats.org/officeDocument/2006/relationships/hyperlink" Target="http://www.excel2.ru/" TargetMode="External"/><Relationship Id="rId15" Type="http://schemas.openxmlformats.org/officeDocument/2006/relationships/ctrlProp" Target="../ctrlProps/ctrlProp1.xml"/><Relationship Id="rId10" Type="http://schemas.openxmlformats.org/officeDocument/2006/relationships/hyperlink" Target="http://www.excel2.ru/" TargetMode="External"/><Relationship Id="rId4" Type="http://schemas.openxmlformats.org/officeDocument/2006/relationships/hyperlink" Target="http://www.excel2.ru/" TargetMode="External"/><Relationship Id="rId9" Type="http://schemas.openxmlformats.org/officeDocument/2006/relationships/hyperlink" Target="http://www.excel2.ru/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2.ru/" TargetMode="External"/><Relationship Id="rId13" Type="http://schemas.openxmlformats.org/officeDocument/2006/relationships/hyperlink" Target="http://www.excel2.ru/" TargetMode="External"/><Relationship Id="rId18" Type="http://schemas.openxmlformats.org/officeDocument/2006/relationships/ctrlProp" Target="../ctrlProps/ctrlProp2.xml"/><Relationship Id="rId3" Type="http://schemas.openxmlformats.org/officeDocument/2006/relationships/hyperlink" Target="http://www.excel2.ru/" TargetMode="External"/><Relationship Id="rId7" Type="http://schemas.openxmlformats.org/officeDocument/2006/relationships/hyperlink" Target="http://www.excel2.ru/" TargetMode="External"/><Relationship Id="rId12" Type="http://schemas.openxmlformats.org/officeDocument/2006/relationships/hyperlink" Target="http://www.excel2.ru/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https://excel2.ru/articles/pogashenie-zaima-s-kreditnymi-kanikulami-uvelichennym-razovym-platezhom-pochti-po-annuitetnoi-skheme-ms-exce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excel2.ru/" TargetMode="External"/><Relationship Id="rId6" Type="http://schemas.openxmlformats.org/officeDocument/2006/relationships/hyperlink" Target="http://www.excel2.ru/" TargetMode="External"/><Relationship Id="rId11" Type="http://schemas.openxmlformats.org/officeDocument/2006/relationships/hyperlink" Target="http://www.excel2.ru/" TargetMode="External"/><Relationship Id="rId5" Type="http://schemas.openxmlformats.org/officeDocument/2006/relationships/hyperlink" Target="http://www.excel2.ru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excel2.ru/" TargetMode="External"/><Relationship Id="rId19" Type="http://schemas.openxmlformats.org/officeDocument/2006/relationships/ctrlProp" Target="../ctrlProps/ctrlProp3.xml"/><Relationship Id="rId4" Type="http://schemas.openxmlformats.org/officeDocument/2006/relationships/hyperlink" Target="http://www.excel2.ru/" TargetMode="External"/><Relationship Id="rId9" Type="http://schemas.openxmlformats.org/officeDocument/2006/relationships/hyperlink" Target="http://www.excel2.ru/" TargetMode="External"/><Relationship Id="rId14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0"/>
  <sheetViews>
    <sheetView tabSelected="1" zoomScaleNormal="100" workbookViewId="0">
      <selection activeCell="A2" sqref="A2"/>
    </sheetView>
  </sheetViews>
  <sheetFormatPr defaultRowHeight="15" x14ac:dyDescent="0.25"/>
  <cols>
    <col min="1" max="1" width="8.140625" customWidth="1"/>
    <col min="2" max="2" width="14.7109375" bestFit="1" customWidth="1"/>
    <col min="3" max="3" width="23.28515625" customWidth="1"/>
    <col min="4" max="4" width="12" bestFit="1" customWidth="1"/>
    <col min="5" max="5" width="17" bestFit="1" customWidth="1"/>
    <col min="6" max="6" width="12.85546875" customWidth="1"/>
    <col min="7" max="7" width="3.5703125" customWidth="1"/>
    <col min="8" max="8" width="11.140625" customWidth="1"/>
    <col min="10" max="10" width="12.5703125" bestFit="1" customWidth="1"/>
    <col min="11" max="11" width="9.42578125" customWidth="1"/>
    <col min="17" max="17" width="11.7109375" bestFit="1" customWidth="1"/>
  </cols>
  <sheetData>
    <row r="1" spans="1:14" ht="26.2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A2" s="47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31" t="s">
        <v>42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1:14" x14ac:dyDescent="0.25">
      <c r="C6" s="19" t="s">
        <v>30</v>
      </c>
      <c r="D6" s="15"/>
      <c r="J6" s="1" t="s">
        <v>45</v>
      </c>
    </row>
    <row r="7" spans="1:14" x14ac:dyDescent="0.25">
      <c r="C7" s="11" t="s">
        <v>13</v>
      </c>
      <c r="D7" s="12">
        <v>50000</v>
      </c>
      <c r="J7" t="s">
        <v>39</v>
      </c>
      <c r="K7">
        <f>K10-1</f>
        <v>3</v>
      </c>
    </row>
    <row r="8" spans="1:14" x14ac:dyDescent="0.25">
      <c r="C8" s="11" t="s">
        <v>14</v>
      </c>
      <c r="D8" s="13">
        <v>12</v>
      </c>
      <c r="E8" s="32" t="s">
        <v>32</v>
      </c>
      <c r="J8" t="s">
        <v>40</v>
      </c>
      <c r="K8" s="35">
        <f>D8-K10</f>
        <v>8</v>
      </c>
    </row>
    <row r="9" spans="1:14" x14ac:dyDescent="0.25">
      <c r="C9" s="11" t="s">
        <v>15</v>
      </c>
      <c r="D9" s="14">
        <v>0.03</v>
      </c>
      <c r="J9" t="s">
        <v>35</v>
      </c>
      <c r="K9" s="2">
        <f>1+D9</f>
        <v>1.03</v>
      </c>
    </row>
    <row r="10" spans="1:14" x14ac:dyDescent="0.25">
      <c r="C10" s="11" t="s">
        <v>16</v>
      </c>
      <c r="D10" s="15">
        <f>D9*12</f>
        <v>0.36</v>
      </c>
      <c r="E10" s="32" t="s">
        <v>17</v>
      </c>
      <c r="J10" t="s">
        <v>36</v>
      </c>
      <c r="K10">
        <f>D15</f>
        <v>4</v>
      </c>
    </row>
    <row r="11" spans="1:14" x14ac:dyDescent="0.25">
      <c r="C11" s="11" t="s">
        <v>6</v>
      </c>
      <c r="D11" s="26" t="s">
        <v>44</v>
      </c>
    </row>
    <row r="12" spans="1:14" x14ac:dyDescent="0.25">
      <c r="J12" t="s">
        <v>37</v>
      </c>
      <c r="K12">
        <f>K9^(K10-1)</f>
        <v>1.092727</v>
      </c>
    </row>
    <row r="13" spans="1:14" x14ac:dyDescent="0.25">
      <c r="C13" s="19" t="s">
        <v>34</v>
      </c>
      <c r="D13" s="15"/>
      <c r="E13" s="32"/>
      <c r="J13" t="s">
        <v>38</v>
      </c>
      <c r="K13">
        <f>K9^(-D8+E14)</f>
        <v>0.72242127659876232</v>
      </c>
    </row>
    <row r="14" spans="1:14" ht="30" x14ac:dyDescent="0.25">
      <c r="C14" s="16" t="s">
        <v>18</v>
      </c>
      <c r="D14" s="15"/>
      <c r="E14" s="23" t="b">
        <v>1</v>
      </c>
      <c r="J14" t="s">
        <v>46</v>
      </c>
      <c r="K14">
        <f>D7*D9*K12-E14*D16*D9</f>
        <v>1039.0905</v>
      </c>
    </row>
    <row r="15" spans="1:14" x14ac:dyDescent="0.25">
      <c r="C15" s="16" t="s">
        <v>19</v>
      </c>
      <c r="D15" s="13">
        <v>4</v>
      </c>
      <c r="E15" s="23"/>
      <c r="J15" t="s">
        <v>47</v>
      </c>
      <c r="K15">
        <f>K12*(1-K13)</f>
        <v>0.30331776568606422</v>
      </c>
    </row>
    <row r="16" spans="1:14" x14ac:dyDescent="0.25">
      <c r="C16" s="16" t="s">
        <v>20</v>
      </c>
      <c r="D16" s="25">
        <v>20000</v>
      </c>
      <c r="F16" t="s">
        <v>12</v>
      </c>
    </row>
    <row r="18" spans="1:9" x14ac:dyDescent="0.25">
      <c r="A18" s="1"/>
      <c r="C18" s="11" t="s">
        <v>4</v>
      </c>
      <c r="D18" s="17">
        <f>K14/K15</f>
        <v>3425.7488929133983</v>
      </c>
    </row>
    <row r="19" spans="1:9" x14ac:dyDescent="0.25">
      <c r="A19" s="1"/>
      <c r="D19" s="4">
        <f>-PMT(D9,D8,D7,,0)</f>
        <v>5023.1042736481513</v>
      </c>
      <c r="E19" s="23" t="s">
        <v>26</v>
      </c>
    </row>
    <row r="20" spans="1:9" x14ac:dyDescent="0.25">
      <c r="A20" s="1"/>
      <c r="D20" s="4"/>
      <c r="E20" s="23"/>
    </row>
    <row r="21" spans="1:9" x14ac:dyDescent="0.25">
      <c r="A21" s="1"/>
    </row>
    <row r="22" spans="1:9" x14ac:dyDescent="0.25">
      <c r="B22" s="7" t="s">
        <v>48</v>
      </c>
      <c r="C22" s="8">
        <f ca="1">SUM(OFFSET(C$26,,,$D$8))</f>
        <v>50000.000000000022</v>
      </c>
      <c r="D22" s="8">
        <f ca="1">SUM(OFFSET(D$26,,,$D$8))</f>
        <v>9004.6689044541836</v>
      </c>
      <c r="E22" s="8">
        <f ca="1">SUM(OFFSET(E$26,,,$D$8))</f>
        <v>59004.6689044542</v>
      </c>
      <c r="F22" s="9"/>
    </row>
    <row r="23" spans="1:9" x14ac:dyDescent="0.25">
      <c r="A23" s="1"/>
      <c r="B23" s="1"/>
      <c r="C23" s="6">
        <f ca="1">(D7-C22)</f>
        <v>-2.1827872842550278E-11</v>
      </c>
      <c r="D23" s="3"/>
      <c r="E23" s="3"/>
    </row>
    <row r="25" spans="1:9" ht="60" x14ac:dyDescent="0.25">
      <c r="A25" s="36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F25" s="37" t="s">
        <v>5</v>
      </c>
      <c r="H25" s="46" t="s">
        <v>52</v>
      </c>
      <c r="I25" s="46" t="s">
        <v>53</v>
      </c>
    </row>
    <row r="26" spans="1:9" x14ac:dyDescent="0.25">
      <c r="A26">
        <v>1</v>
      </c>
      <c r="B26" s="34">
        <f>IF(A26&gt;$D$8,"",IF(A26=1,$D$7,B25-C25))</f>
        <v>50000</v>
      </c>
      <c r="C26" s="2">
        <f>IF(A26&gt;$D$8,"",IF(AND($E$14,A26=$D$15),$D$16,E26-D26))</f>
        <v>1925.7488929133983</v>
      </c>
      <c r="D26" s="34">
        <f>IF(A26&gt;$D$8,"",B26*$D$9)</f>
        <v>1500</v>
      </c>
      <c r="E26" s="4">
        <f>IF(A26&gt;$D$8,"",IF(AND($E$14,A26=$D$15),SUM(C26:D26),$D$18))</f>
        <v>3425.7488929133983</v>
      </c>
      <c r="F26" s="2">
        <f t="shared" ref="F26:F89" si="0">IF(A26&gt;$D$8,"",B26-C26)</f>
        <v>48074.251107086602</v>
      </c>
      <c r="H26" s="4">
        <f>$D$18/(1+$D$9)^($D$8-A26+1)</f>
        <v>2402.7513480828097</v>
      </c>
      <c r="I26" s="2">
        <f>C26-H26</f>
        <v>-477.00245516941141</v>
      </c>
    </row>
    <row r="27" spans="1:9" x14ac:dyDescent="0.25">
      <c r="A27">
        <f t="shared" ref="A27:A58" si="1">IF(OR(A26="",A26=$D$8),"",A26+1)</f>
        <v>2</v>
      </c>
      <c r="B27" s="34">
        <f t="shared" ref="B27:B90" si="2">IF(A27&gt;$D$8,"",IF(A27=1,$D$7,B26-C26))</f>
        <v>48074.251107086602</v>
      </c>
      <c r="C27" s="2">
        <f>IF(A27&gt;$D$8,"",IF(AND($E$14,A27=$D$15),$D$16,E27-D27))</f>
        <v>1983.5213597008003</v>
      </c>
      <c r="D27" s="34">
        <f t="shared" ref="D27:D90" si="3">IF(A27&gt;$D$8,"",B27*$D$9)</f>
        <v>1442.227533212598</v>
      </c>
      <c r="E27" s="4">
        <f>IF(A27&gt;$D$8,"",IF(AND($E$14,A27=$D$15),SUM(C27:D27),$D$18))</f>
        <v>3425.7488929133983</v>
      </c>
      <c r="F27" s="2">
        <f t="shared" si="0"/>
        <v>46090.729747385805</v>
      </c>
      <c r="H27" s="4">
        <f t="shared" ref="H27:H36" si="4">$D$18/(1+$D$9)^($D$8-A27+1)</f>
        <v>2474.8338885252938</v>
      </c>
      <c r="I27" s="2">
        <f t="shared" ref="I27:I36" si="5">C27-H27</f>
        <v>-491.31252882449348</v>
      </c>
    </row>
    <row r="28" spans="1:9" x14ac:dyDescent="0.25">
      <c r="A28">
        <f t="shared" si="1"/>
        <v>3</v>
      </c>
      <c r="B28" s="34">
        <f t="shared" si="2"/>
        <v>46090.729747385805</v>
      </c>
      <c r="C28" s="2">
        <f>IF(A28&gt;$D$8,"",IF(AND($E$14,A28=$D$15),$D$16,E28-D28))</f>
        <v>2043.0270004918243</v>
      </c>
      <c r="D28" s="34">
        <f t="shared" si="3"/>
        <v>1382.721892421574</v>
      </c>
      <c r="E28" s="4">
        <f>IF(A28&gt;$D$8,"",IF(AND($E$14,A28=$D$15),SUM(C28:D28),$D$18))</f>
        <v>3425.7488929133983</v>
      </c>
      <c r="F28" s="2">
        <f t="shared" si="0"/>
        <v>44047.702746893978</v>
      </c>
      <c r="H28" s="4">
        <f t="shared" si="4"/>
        <v>2549.078905181053</v>
      </c>
      <c r="I28" s="2">
        <f t="shared" si="5"/>
        <v>-506.05190468922865</v>
      </c>
    </row>
    <row r="29" spans="1:9" x14ac:dyDescent="0.25">
      <c r="A29">
        <f t="shared" si="1"/>
        <v>4</v>
      </c>
      <c r="B29" s="34">
        <f t="shared" si="2"/>
        <v>44047.702746893978</v>
      </c>
      <c r="C29" s="2">
        <f>IF(A29&gt;$D$8,"",IF(AND($E$14,A29=$D$15),$D$16,E29-D29))</f>
        <v>20000</v>
      </c>
      <c r="D29" s="34">
        <f t="shared" si="3"/>
        <v>1321.4310824068193</v>
      </c>
      <c r="E29" s="4">
        <f>IF(A29&gt;$D$8,"",IF(AND($E$14,A29=$D$15),SUM(C29:D29),$D$18))</f>
        <v>21321.43108240682</v>
      </c>
      <c r="F29" s="2">
        <f t="shared" si="0"/>
        <v>24047.702746893978</v>
      </c>
      <c r="H29" s="4">
        <f t="shared" si="4"/>
        <v>2625.5512723364845</v>
      </c>
      <c r="I29" s="2">
        <f t="shared" si="5"/>
        <v>17374.448727663515</v>
      </c>
    </row>
    <row r="30" spans="1:9" x14ac:dyDescent="0.25">
      <c r="A30">
        <f t="shared" si="1"/>
        <v>5</v>
      </c>
      <c r="B30" s="34">
        <f t="shared" si="2"/>
        <v>24047.702746893978</v>
      </c>
      <c r="C30" s="2">
        <f>IF(A30&gt;$D$8,"",IF(AND($E$14,A30=$D$15),$D$16,E30-D30))</f>
        <v>2704.317810506579</v>
      </c>
      <c r="D30" s="34">
        <f t="shared" si="3"/>
        <v>721.43108240681931</v>
      </c>
      <c r="E30" s="4">
        <f>IF(A30&gt;$D$8,"",IF(AND($E$14,A30=$D$15),SUM(C30:D30),$D$18))</f>
        <v>3425.7488929133983</v>
      </c>
      <c r="F30" s="2">
        <f t="shared" si="0"/>
        <v>21343.3849363874</v>
      </c>
      <c r="H30" s="4">
        <f t="shared" si="4"/>
        <v>2704.317810506579</v>
      </c>
      <c r="I30" s="2">
        <f t="shared" si="5"/>
        <v>0</v>
      </c>
    </row>
    <row r="31" spans="1:9" x14ac:dyDescent="0.25">
      <c r="A31">
        <f t="shared" si="1"/>
        <v>6</v>
      </c>
      <c r="B31" s="34">
        <f t="shared" si="2"/>
        <v>21343.3849363874</v>
      </c>
      <c r="C31" s="2">
        <f>IF(A31&gt;$D$8,"",IF(AND($E$14,A31=$D$15),$D$16,E31-D31))</f>
        <v>2785.4473448217764</v>
      </c>
      <c r="D31" s="34">
        <f t="shared" si="3"/>
        <v>640.30154809162195</v>
      </c>
      <c r="E31" s="4">
        <f>IF(A31&gt;$D$8,"",IF(AND($E$14,A31=$D$15),SUM(C31:D31),$D$18))</f>
        <v>3425.7488929133983</v>
      </c>
      <c r="F31" s="2">
        <f t="shared" si="0"/>
        <v>18557.937591565624</v>
      </c>
      <c r="H31" s="4">
        <f t="shared" si="4"/>
        <v>2785.4473448217759</v>
      </c>
      <c r="I31" s="2">
        <f t="shared" si="5"/>
        <v>0</v>
      </c>
    </row>
    <row r="32" spans="1:9" x14ac:dyDescent="0.25">
      <c r="A32">
        <f t="shared" si="1"/>
        <v>7</v>
      </c>
      <c r="B32" s="34">
        <f t="shared" si="2"/>
        <v>18557.937591565624</v>
      </c>
      <c r="C32" s="2">
        <f>IF(A32&gt;$D$8,"",IF(AND($E$14,A32=$D$15),$D$16,E32-D32))</f>
        <v>2869.0107651664298</v>
      </c>
      <c r="D32" s="34">
        <f t="shared" si="3"/>
        <v>556.73812774696864</v>
      </c>
      <c r="E32" s="4">
        <f>IF(A32&gt;$D$8,"",IF(AND($E$14,A32=$D$15),SUM(C32:D32),$D$18))</f>
        <v>3425.7488929133983</v>
      </c>
      <c r="F32" s="2">
        <f t="shared" si="0"/>
        <v>15688.926826399194</v>
      </c>
      <c r="H32" s="4">
        <f t="shared" si="4"/>
        <v>2869.0107651664293</v>
      </c>
      <c r="I32" s="2">
        <f t="shared" si="5"/>
        <v>0</v>
      </c>
    </row>
    <row r="33" spans="1:9" x14ac:dyDescent="0.25">
      <c r="A33">
        <f t="shared" si="1"/>
        <v>8</v>
      </c>
      <c r="B33" s="34">
        <f t="shared" si="2"/>
        <v>15688.926826399194</v>
      </c>
      <c r="C33" s="2">
        <f>IF(A33&gt;$D$8,"",IF(AND($E$14,A33=$D$15),$D$16,E33-D33))</f>
        <v>2955.0810881214225</v>
      </c>
      <c r="D33" s="34">
        <f t="shared" si="3"/>
        <v>470.66780479197581</v>
      </c>
      <c r="E33" s="4">
        <f>IF(A33&gt;$D$8,"",IF(AND($E$14,A33=$D$15),SUM(C33:D33),$D$18))</f>
        <v>3425.7488929133983</v>
      </c>
      <c r="F33" s="2">
        <f t="shared" si="0"/>
        <v>12733.845738277772</v>
      </c>
      <c r="H33" s="4">
        <f t="shared" si="4"/>
        <v>2955.0810881214225</v>
      </c>
      <c r="I33" s="2">
        <f t="shared" si="5"/>
        <v>0</v>
      </c>
    </row>
    <row r="34" spans="1:9" x14ac:dyDescent="0.25">
      <c r="A34">
        <f t="shared" si="1"/>
        <v>9</v>
      </c>
      <c r="B34" s="34">
        <f t="shared" si="2"/>
        <v>12733.845738277772</v>
      </c>
      <c r="C34" s="2">
        <f>IF(A34&gt;$D$8,"",IF(AND($E$14,A34=$D$15),$D$16,E34-D34))</f>
        <v>3043.7335207650654</v>
      </c>
      <c r="D34" s="34">
        <f t="shared" si="3"/>
        <v>382.01537214833314</v>
      </c>
      <c r="E34" s="4">
        <f>IF(A34&gt;$D$8,"",IF(AND($E$14,A34=$D$15),SUM(C34:D34),$D$18))</f>
        <v>3425.7488929133983</v>
      </c>
      <c r="F34" s="2">
        <f t="shared" si="0"/>
        <v>9690.1122175127075</v>
      </c>
      <c r="H34" s="4">
        <f t="shared" si="4"/>
        <v>3043.7335207650649</v>
      </c>
      <c r="I34" s="2">
        <f t="shared" si="5"/>
        <v>0</v>
      </c>
    </row>
    <row r="35" spans="1:9" x14ac:dyDescent="0.25">
      <c r="A35">
        <f t="shared" si="1"/>
        <v>10</v>
      </c>
      <c r="B35" s="34">
        <f t="shared" si="2"/>
        <v>9690.1122175127075</v>
      </c>
      <c r="C35" s="2">
        <f>IF(A35&gt;$D$8,"",IF(AND($E$14,A35=$D$15),$D$16,E35-D35))</f>
        <v>3135.0455263880172</v>
      </c>
      <c r="D35" s="34">
        <f t="shared" si="3"/>
        <v>290.70336652538123</v>
      </c>
      <c r="E35" s="4">
        <f>IF(A35&gt;$D$8,"",IF(AND($E$14,A35=$D$15),SUM(C35:D35),$D$18))</f>
        <v>3425.7488929133983</v>
      </c>
      <c r="F35" s="2">
        <f t="shared" si="0"/>
        <v>6555.0666911246899</v>
      </c>
      <c r="H35" s="4">
        <f t="shared" si="4"/>
        <v>3135.0455263880167</v>
      </c>
      <c r="I35" s="2">
        <f t="shared" si="5"/>
        <v>0</v>
      </c>
    </row>
    <row r="36" spans="1:9" x14ac:dyDescent="0.25">
      <c r="A36">
        <f t="shared" si="1"/>
        <v>11</v>
      </c>
      <c r="B36" s="34">
        <f t="shared" si="2"/>
        <v>6555.0666911246899</v>
      </c>
      <c r="C36" s="2">
        <f>IF(A36&gt;$D$8,"",IF(AND($E$14,A36=$D$15),$D$16,E36-D36))</f>
        <v>3229.0968921796575</v>
      </c>
      <c r="D36" s="34">
        <f t="shared" si="3"/>
        <v>196.65200073374069</v>
      </c>
      <c r="E36" s="4">
        <f>IF(A36&gt;$D$8,"",IF(AND($E$14,A36=$D$15),SUM(C36:D36),$D$18))</f>
        <v>3425.7488929133983</v>
      </c>
      <c r="F36" s="2">
        <f t="shared" si="0"/>
        <v>3325.9697989450324</v>
      </c>
      <c r="H36" s="4">
        <f t="shared" si="4"/>
        <v>3229.0968921796575</v>
      </c>
      <c r="I36" s="2">
        <f t="shared" si="5"/>
        <v>0</v>
      </c>
    </row>
    <row r="37" spans="1:9" x14ac:dyDescent="0.25">
      <c r="A37">
        <f t="shared" si="1"/>
        <v>12</v>
      </c>
      <c r="B37" s="34">
        <f t="shared" si="2"/>
        <v>3325.9697989450324</v>
      </c>
      <c r="C37" s="2">
        <f>IF(A37&gt;$D$8,"",IF(AND($E$14,A37=$D$15),$D$16,E37-D37))</f>
        <v>3325.9697989450474</v>
      </c>
      <c r="D37" s="34">
        <f t="shared" si="3"/>
        <v>99.779093968350963</v>
      </c>
      <c r="E37" s="4">
        <f>IF(A37&gt;$D$8,"",IF(AND($E$14,A37=$D$15),SUM(C37:D37),$D$18))</f>
        <v>3425.7488929133983</v>
      </c>
      <c r="F37" s="2">
        <f t="shared" si="0"/>
        <v>-1.5006662579253316E-11</v>
      </c>
      <c r="H37" s="4">
        <f t="shared" ref="H37" si="6">$D$18/(1+$D$9)^($D$8-A37+1)</f>
        <v>3325.9697989450469</v>
      </c>
      <c r="I37" s="2">
        <f t="shared" ref="I37" si="7">C37-H37</f>
        <v>0</v>
      </c>
    </row>
    <row r="38" spans="1:9" x14ac:dyDescent="0.25">
      <c r="A38" t="str">
        <f t="shared" si="1"/>
        <v/>
      </c>
      <c r="B38" s="34" t="str">
        <f t="shared" si="2"/>
        <v/>
      </c>
      <c r="C38" s="2" t="str">
        <f>IF(A38&gt;$D$8,"",IF(AND($E$14,A38=$D$15),$D$16,E38-D38))</f>
        <v/>
      </c>
      <c r="D38" s="34" t="str">
        <f t="shared" si="3"/>
        <v/>
      </c>
      <c r="E38" s="4" t="str">
        <f>IF(A38&gt;$D$8,"",IF(AND($E$14,A38=$D$15),SUM(C38:D38),$D$18))</f>
        <v/>
      </c>
      <c r="F38" s="2" t="str">
        <f t="shared" si="0"/>
        <v/>
      </c>
    </row>
    <row r="39" spans="1:9" x14ac:dyDescent="0.25">
      <c r="A39" t="str">
        <f t="shared" si="1"/>
        <v/>
      </c>
      <c r="B39" s="34" t="str">
        <f t="shared" si="2"/>
        <v/>
      </c>
      <c r="C39" s="2" t="str">
        <f>IF(A39&gt;$D$8,"",IF(AND($E$14,A39=$D$15),$D$16,E39-D39))</f>
        <v/>
      </c>
      <c r="D39" s="34" t="str">
        <f t="shared" si="3"/>
        <v/>
      </c>
      <c r="E39" s="4" t="str">
        <f>IF(A39&gt;$D$8,"",IF(AND($E$14,A39=$D$15),SUM(C39:D39),$D$18))</f>
        <v/>
      </c>
      <c r="F39" s="2" t="str">
        <f t="shared" si="0"/>
        <v/>
      </c>
    </row>
    <row r="40" spans="1:9" x14ac:dyDescent="0.25">
      <c r="A40" t="str">
        <f t="shared" si="1"/>
        <v/>
      </c>
      <c r="B40" s="34" t="str">
        <f t="shared" si="2"/>
        <v/>
      </c>
      <c r="C40" s="2" t="str">
        <f>IF(A40&gt;$D$8,"",IF(AND($E$14,A40=$D$15),$D$16,E40-D40))</f>
        <v/>
      </c>
      <c r="D40" s="34" t="str">
        <f t="shared" si="3"/>
        <v/>
      </c>
      <c r="E40" s="4" t="str">
        <f>IF(A40&gt;$D$8,"",IF(AND($E$14,A40=$D$15),SUM(C40:D40),$D$18))</f>
        <v/>
      </c>
      <c r="F40" s="2" t="str">
        <f t="shared" si="0"/>
        <v/>
      </c>
    </row>
    <row r="41" spans="1:9" x14ac:dyDescent="0.25">
      <c r="A41" t="str">
        <f t="shared" si="1"/>
        <v/>
      </c>
      <c r="B41" s="34" t="str">
        <f t="shared" si="2"/>
        <v/>
      </c>
      <c r="C41" s="2" t="str">
        <f>IF(A41&gt;$D$8,"",IF(AND($E$14,A41=$D$15),$D$16,E41-D41))</f>
        <v/>
      </c>
      <c r="D41" s="34" t="str">
        <f t="shared" si="3"/>
        <v/>
      </c>
      <c r="E41" s="4" t="str">
        <f>IF(A41&gt;$D$8,"",IF(AND($E$14,A41=$D$15),SUM(C41:D41),$D$18))</f>
        <v/>
      </c>
      <c r="F41" s="2" t="str">
        <f t="shared" si="0"/>
        <v/>
      </c>
    </row>
    <row r="42" spans="1:9" x14ac:dyDescent="0.25">
      <c r="A42" t="str">
        <f t="shared" si="1"/>
        <v/>
      </c>
      <c r="B42" s="34" t="str">
        <f t="shared" si="2"/>
        <v/>
      </c>
      <c r="C42" s="2" t="str">
        <f>IF(A42&gt;$D$8,"",IF(AND($E$14,A42=$D$15),$D$16,E42-D42))</f>
        <v/>
      </c>
      <c r="D42" s="34" t="str">
        <f t="shared" si="3"/>
        <v/>
      </c>
      <c r="E42" s="4" t="str">
        <f>IF(A42&gt;$D$8,"",IF(AND($E$14,A42=$D$15),SUM(C42:D42),$D$18))</f>
        <v/>
      </c>
      <c r="F42" s="2" t="str">
        <f t="shared" si="0"/>
        <v/>
      </c>
    </row>
    <row r="43" spans="1:9" x14ac:dyDescent="0.25">
      <c r="A43" t="str">
        <f t="shared" si="1"/>
        <v/>
      </c>
      <c r="B43" s="34" t="str">
        <f t="shared" si="2"/>
        <v/>
      </c>
      <c r="C43" s="2" t="str">
        <f>IF(A43&gt;$D$8,"",IF(AND($E$14,A43=$D$15),$D$16,E43-D43))</f>
        <v/>
      </c>
      <c r="D43" s="34" t="str">
        <f t="shared" si="3"/>
        <v/>
      </c>
      <c r="E43" s="4" t="str">
        <f>IF(A43&gt;$D$8,"",IF(AND($E$14,A43=$D$15),SUM(C43:D43),$D$18))</f>
        <v/>
      </c>
      <c r="F43" s="2" t="str">
        <f t="shared" si="0"/>
        <v/>
      </c>
    </row>
    <row r="44" spans="1:9" x14ac:dyDescent="0.25">
      <c r="A44" t="str">
        <f t="shared" si="1"/>
        <v/>
      </c>
      <c r="B44" s="34" t="str">
        <f t="shared" si="2"/>
        <v/>
      </c>
      <c r="C44" s="2" t="str">
        <f>IF(A44&gt;$D$8,"",IF(AND($E$14,A44=$D$15),$D$16,E44-D44))</f>
        <v/>
      </c>
      <c r="D44" s="34" t="str">
        <f t="shared" si="3"/>
        <v/>
      </c>
      <c r="E44" s="4" t="str">
        <f>IF(A44&gt;$D$8,"",IF(AND($E$14,A44=$D$15),SUM(C44:D44),$D$18))</f>
        <v/>
      </c>
      <c r="F44" s="2" t="str">
        <f t="shared" si="0"/>
        <v/>
      </c>
    </row>
    <row r="45" spans="1:9" x14ac:dyDescent="0.25">
      <c r="A45" t="str">
        <f t="shared" si="1"/>
        <v/>
      </c>
      <c r="B45" s="34" t="str">
        <f t="shared" si="2"/>
        <v/>
      </c>
      <c r="C45" s="2" t="str">
        <f>IF(A45&gt;$D$8,"",IF(AND($E$14,A45=$D$15),$D$16,E45-D45))</f>
        <v/>
      </c>
      <c r="D45" s="34" t="str">
        <f t="shared" si="3"/>
        <v/>
      </c>
      <c r="E45" s="4" t="str">
        <f>IF(A45&gt;$D$8,"",IF(AND($E$14,A45=$D$15),SUM(C45:D45),$D$18))</f>
        <v/>
      </c>
      <c r="F45" s="2" t="str">
        <f t="shared" si="0"/>
        <v/>
      </c>
    </row>
    <row r="46" spans="1:9" x14ac:dyDescent="0.25">
      <c r="A46" t="str">
        <f t="shared" si="1"/>
        <v/>
      </c>
      <c r="B46" s="34" t="str">
        <f t="shared" si="2"/>
        <v/>
      </c>
      <c r="C46" s="2" t="str">
        <f>IF(A46&gt;$D$8,"",IF(AND($E$14,A46=$D$15),$D$16,E46-D46))</f>
        <v/>
      </c>
      <c r="D46" s="34" t="str">
        <f t="shared" si="3"/>
        <v/>
      </c>
      <c r="E46" s="4" t="str">
        <f>IF(A46&gt;$D$8,"",IF(AND($E$14,A46=$D$15),SUM(C46:D46),$D$18))</f>
        <v/>
      </c>
      <c r="F46" s="2" t="str">
        <f t="shared" si="0"/>
        <v/>
      </c>
    </row>
    <row r="47" spans="1:9" x14ac:dyDescent="0.25">
      <c r="A47" t="str">
        <f t="shared" si="1"/>
        <v/>
      </c>
      <c r="B47" s="34" t="str">
        <f t="shared" si="2"/>
        <v/>
      </c>
      <c r="C47" s="2" t="str">
        <f>IF(A47&gt;$D$8,"",IF(AND($E$14,A47=$D$15),$D$16,E47-D47))</f>
        <v/>
      </c>
      <c r="D47" s="34" t="str">
        <f t="shared" si="3"/>
        <v/>
      </c>
      <c r="E47" s="4" t="str">
        <f>IF(A47&gt;$D$8,"",IF(AND($E$14,A47=$D$15),SUM(C47:D47),$D$18))</f>
        <v/>
      </c>
      <c r="F47" s="2" t="str">
        <f t="shared" si="0"/>
        <v/>
      </c>
    </row>
    <row r="48" spans="1:9" x14ac:dyDescent="0.25">
      <c r="A48" t="str">
        <f t="shared" si="1"/>
        <v/>
      </c>
      <c r="B48" s="34" t="str">
        <f t="shared" si="2"/>
        <v/>
      </c>
      <c r="C48" s="2" t="str">
        <f>IF(A48&gt;$D$8,"",IF(AND($E$14,A48=$D$15),$D$16,E48-D48))</f>
        <v/>
      </c>
      <c r="D48" s="34" t="str">
        <f t="shared" si="3"/>
        <v/>
      </c>
      <c r="E48" s="4" t="str">
        <f>IF(A48&gt;$D$8,"",IF(AND($E$14,A48=$D$15),SUM(C48:D48),$D$18))</f>
        <v/>
      </c>
      <c r="F48" s="2" t="str">
        <f t="shared" si="0"/>
        <v/>
      </c>
    </row>
    <row r="49" spans="1:6" x14ac:dyDescent="0.25">
      <c r="A49" t="str">
        <f t="shared" si="1"/>
        <v/>
      </c>
      <c r="B49" s="34" t="str">
        <f t="shared" si="2"/>
        <v/>
      </c>
      <c r="C49" s="2" t="str">
        <f>IF(A49&gt;$D$8,"",IF(AND($E$14,A49=$D$15),$D$16,E49-D49))</f>
        <v/>
      </c>
      <c r="D49" s="34" t="str">
        <f t="shared" si="3"/>
        <v/>
      </c>
      <c r="E49" s="4" t="str">
        <f>IF(A49&gt;$D$8,"",IF(AND($E$14,A49=$D$15),SUM(C49:D49),$D$18))</f>
        <v/>
      </c>
      <c r="F49" s="2" t="str">
        <f t="shared" si="0"/>
        <v/>
      </c>
    </row>
    <row r="50" spans="1:6" x14ac:dyDescent="0.25">
      <c r="A50" t="str">
        <f t="shared" si="1"/>
        <v/>
      </c>
      <c r="B50" s="34" t="str">
        <f t="shared" si="2"/>
        <v/>
      </c>
      <c r="C50" s="2" t="str">
        <f>IF(A50&gt;$D$8,"",IF(AND($E$14,A50=$D$15),$D$16,E50-D50))</f>
        <v/>
      </c>
      <c r="D50" s="34" t="str">
        <f t="shared" si="3"/>
        <v/>
      </c>
      <c r="E50" s="4" t="str">
        <f>IF(A50&gt;$D$8,"",IF(AND($E$14,A50=$D$15),SUM(C50:D50),$D$18))</f>
        <v/>
      </c>
      <c r="F50" s="2" t="str">
        <f t="shared" si="0"/>
        <v/>
      </c>
    </row>
    <row r="51" spans="1:6" x14ac:dyDescent="0.25">
      <c r="A51" t="str">
        <f t="shared" si="1"/>
        <v/>
      </c>
      <c r="B51" s="34" t="str">
        <f t="shared" si="2"/>
        <v/>
      </c>
      <c r="C51" s="2" t="str">
        <f>IF(A51&gt;$D$8,"",IF(AND($E$14,A51=$D$15),$D$16,E51-D51))</f>
        <v/>
      </c>
      <c r="D51" s="34" t="str">
        <f t="shared" si="3"/>
        <v/>
      </c>
      <c r="E51" s="4" t="str">
        <f>IF(A51&gt;$D$8,"",IF(AND($E$14,A51=$D$15),SUM(C51:D51),$D$18))</f>
        <v/>
      </c>
      <c r="F51" s="2" t="str">
        <f t="shared" si="0"/>
        <v/>
      </c>
    </row>
    <row r="52" spans="1:6" x14ac:dyDescent="0.25">
      <c r="A52" t="str">
        <f t="shared" si="1"/>
        <v/>
      </c>
      <c r="B52" s="34" t="str">
        <f t="shared" si="2"/>
        <v/>
      </c>
      <c r="C52" s="2" t="str">
        <f>IF(A52&gt;$D$8,"",IF(AND($E$14,A52=$D$15),$D$16,E52-D52))</f>
        <v/>
      </c>
      <c r="D52" s="34" t="str">
        <f t="shared" si="3"/>
        <v/>
      </c>
      <c r="E52" s="4" t="str">
        <f>IF(A52&gt;$D$8,"",IF(AND($E$14,A52=$D$15),SUM(C52:D52),$D$18))</f>
        <v/>
      </c>
      <c r="F52" s="2" t="str">
        <f t="shared" si="0"/>
        <v/>
      </c>
    </row>
    <row r="53" spans="1:6" x14ac:dyDescent="0.25">
      <c r="A53" t="str">
        <f t="shared" si="1"/>
        <v/>
      </c>
      <c r="B53" s="34" t="str">
        <f t="shared" si="2"/>
        <v/>
      </c>
      <c r="C53" s="2" t="str">
        <f>IF(A53&gt;$D$8,"",IF(AND($E$14,A53=$D$15),$D$16,E53-D53))</f>
        <v/>
      </c>
      <c r="D53" s="34" t="str">
        <f t="shared" si="3"/>
        <v/>
      </c>
      <c r="E53" s="4" t="str">
        <f>IF(A53&gt;$D$8,"",IF(AND($E$14,A53=$D$15),SUM(C53:D53),$D$18))</f>
        <v/>
      </c>
      <c r="F53" s="2" t="str">
        <f t="shared" si="0"/>
        <v/>
      </c>
    </row>
    <row r="54" spans="1:6" x14ac:dyDescent="0.25">
      <c r="A54" t="str">
        <f t="shared" si="1"/>
        <v/>
      </c>
      <c r="B54" s="34" t="str">
        <f t="shared" si="2"/>
        <v/>
      </c>
      <c r="C54" s="2" t="str">
        <f>IF(A54&gt;$D$8,"",IF(AND($E$14,A54=$D$15),$D$16,E54-D54))</f>
        <v/>
      </c>
      <c r="D54" s="34" t="str">
        <f t="shared" si="3"/>
        <v/>
      </c>
      <c r="E54" s="4" t="str">
        <f>IF(A54&gt;$D$8,"",IF(AND($E$14,A54=$D$15),SUM(C54:D54),$D$18))</f>
        <v/>
      </c>
      <c r="F54" s="2" t="str">
        <f t="shared" si="0"/>
        <v/>
      </c>
    </row>
    <row r="55" spans="1:6" x14ac:dyDescent="0.25">
      <c r="A55" t="str">
        <f t="shared" si="1"/>
        <v/>
      </c>
      <c r="B55" s="34" t="str">
        <f t="shared" si="2"/>
        <v/>
      </c>
      <c r="C55" s="2" t="str">
        <f>IF(A55&gt;$D$8,"",IF(AND($E$14,A55=$D$15),$D$16,E55-D55))</f>
        <v/>
      </c>
      <c r="D55" s="34" t="str">
        <f t="shared" si="3"/>
        <v/>
      </c>
      <c r="E55" s="4" t="str">
        <f>IF(A55&gt;$D$8,"",IF(AND($E$14,A55=$D$15),SUM(C55:D55),$D$18))</f>
        <v/>
      </c>
      <c r="F55" s="2" t="str">
        <f t="shared" si="0"/>
        <v/>
      </c>
    </row>
    <row r="56" spans="1:6" x14ac:dyDescent="0.25">
      <c r="A56" t="str">
        <f t="shared" si="1"/>
        <v/>
      </c>
      <c r="B56" s="34" t="str">
        <f t="shared" si="2"/>
        <v/>
      </c>
      <c r="C56" s="2" t="str">
        <f>IF(A56&gt;$D$8,"",IF(AND($E$14,A56=$D$15),$D$16,E56-D56))</f>
        <v/>
      </c>
      <c r="D56" s="34" t="str">
        <f t="shared" si="3"/>
        <v/>
      </c>
      <c r="E56" s="4" t="str">
        <f>IF(A56&gt;$D$8,"",IF(AND($E$14,A56=$D$15),SUM(C56:D56),$D$18))</f>
        <v/>
      </c>
      <c r="F56" s="2" t="str">
        <f t="shared" si="0"/>
        <v/>
      </c>
    </row>
    <row r="57" spans="1:6" x14ac:dyDescent="0.25">
      <c r="A57" t="str">
        <f t="shared" si="1"/>
        <v/>
      </c>
      <c r="B57" s="34" t="str">
        <f t="shared" si="2"/>
        <v/>
      </c>
      <c r="C57" s="2" t="str">
        <f>IF(A57&gt;$D$8,"",IF(AND($E$14,A57=$D$15),$D$16,E57-D57))</f>
        <v/>
      </c>
      <c r="D57" s="34" t="str">
        <f t="shared" si="3"/>
        <v/>
      </c>
      <c r="E57" s="4" t="str">
        <f>IF(A57&gt;$D$8,"",IF(AND($E$14,A57=$D$15),SUM(C57:D57),$D$18))</f>
        <v/>
      </c>
      <c r="F57" s="2" t="str">
        <f t="shared" si="0"/>
        <v/>
      </c>
    </row>
    <row r="58" spans="1:6" x14ac:dyDescent="0.25">
      <c r="A58" t="str">
        <f t="shared" si="1"/>
        <v/>
      </c>
      <c r="B58" s="34" t="str">
        <f t="shared" si="2"/>
        <v/>
      </c>
      <c r="C58" s="2" t="str">
        <f>IF(A58&gt;$D$8,"",IF(AND($E$14,A58=$D$15),$D$16,E58-D58))</f>
        <v/>
      </c>
      <c r="D58" s="34" t="str">
        <f t="shared" si="3"/>
        <v/>
      </c>
      <c r="E58" s="4" t="str">
        <f>IF(A58&gt;$D$8,"",IF(AND($E$14,A58=$D$15),SUM(C58:D58),$D$18))</f>
        <v/>
      </c>
      <c r="F58" s="2" t="str">
        <f t="shared" si="0"/>
        <v/>
      </c>
    </row>
    <row r="59" spans="1:6" x14ac:dyDescent="0.25">
      <c r="A59" t="str">
        <f t="shared" ref="A59:A90" si="8">IF(OR(A58="",A58=$D$8),"",A58+1)</f>
        <v/>
      </c>
      <c r="B59" s="34" t="str">
        <f t="shared" si="2"/>
        <v/>
      </c>
      <c r="C59" s="2" t="str">
        <f>IF(A59&gt;$D$8,"",IF(AND($E$14,A59=$D$15),$D$16,E59-D59))</f>
        <v/>
      </c>
      <c r="D59" s="34" t="str">
        <f t="shared" si="3"/>
        <v/>
      </c>
      <c r="E59" s="4" t="str">
        <f>IF(A59&gt;$D$8,"",IF(AND($E$14,A59=$D$15),SUM(C59:D59),$D$18))</f>
        <v/>
      </c>
      <c r="F59" s="2" t="str">
        <f t="shared" si="0"/>
        <v/>
      </c>
    </row>
    <row r="60" spans="1:6" x14ac:dyDescent="0.25">
      <c r="A60" t="str">
        <f t="shared" si="8"/>
        <v/>
      </c>
      <c r="B60" s="34" t="str">
        <f t="shared" si="2"/>
        <v/>
      </c>
      <c r="C60" s="2" t="str">
        <f>IF(A60&gt;$D$8,"",IF(AND($E$14,A60=$D$15),$D$16,E60-D60))</f>
        <v/>
      </c>
      <c r="D60" s="34" t="str">
        <f t="shared" si="3"/>
        <v/>
      </c>
      <c r="E60" s="4" t="str">
        <f>IF(A60&gt;$D$8,"",IF(AND($E$14,A60=$D$15),SUM(C60:D60),$D$18))</f>
        <v/>
      </c>
      <c r="F60" s="2" t="str">
        <f t="shared" si="0"/>
        <v/>
      </c>
    </row>
    <row r="61" spans="1:6" x14ac:dyDescent="0.25">
      <c r="A61" t="str">
        <f t="shared" si="8"/>
        <v/>
      </c>
      <c r="B61" s="34" t="str">
        <f t="shared" si="2"/>
        <v/>
      </c>
      <c r="C61" s="2" t="str">
        <f>IF(A61&gt;$D$8,"",IF(AND($E$14,A61=$D$15),$D$16,E61-D61))</f>
        <v/>
      </c>
      <c r="D61" s="34" t="str">
        <f t="shared" si="3"/>
        <v/>
      </c>
      <c r="E61" s="4" t="str">
        <f>IF(A61&gt;$D$8,"",IF(AND($E$14,A61=$D$15),SUM(C61:D61),$D$18))</f>
        <v/>
      </c>
      <c r="F61" s="2" t="str">
        <f t="shared" si="0"/>
        <v/>
      </c>
    </row>
    <row r="62" spans="1:6" x14ac:dyDescent="0.25">
      <c r="A62" t="str">
        <f t="shared" si="8"/>
        <v/>
      </c>
      <c r="B62" s="34" t="str">
        <f t="shared" si="2"/>
        <v/>
      </c>
      <c r="C62" s="2" t="str">
        <f>IF(A62&gt;$D$8,"",IF(AND($E$14,A62=$D$15),$D$16,E62-D62))</f>
        <v/>
      </c>
      <c r="D62" s="34" t="str">
        <f t="shared" si="3"/>
        <v/>
      </c>
      <c r="E62" s="4" t="str">
        <f>IF(A62&gt;$D$8,"",IF(AND($E$14,A62=$D$15),SUM(C62:D62),$D$18))</f>
        <v/>
      </c>
      <c r="F62" s="2" t="str">
        <f t="shared" si="0"/>
        <v/>
      </c>
    </row>
    <row r="63" spans="1:6" x14ac:dyDescent="0.25">
      <c r="A63" t="str">
        <f t="shared" si="8"/>
        <v/>
      </c>
      <c r="B63" s="34" t="str">
        <f t="shared" si="2"/>
        <v/>
      </c>
      <c r="C63" s="2" t="str">
        <f>IF(A63&gt;$D$8,"",IF(AND($E$14,A63=$D$15),$D$16,E63-D63))</f>
        <v/>
      </c>
      <c r="D63" s="34" t="str">
        <f t="shared" si="3"/>
        <v/>
      </c>
      <c r="E63" s="4" t="str">
        <f>IF(A63&gt;$D$8,"",IF(AND($E$14,A63=$D$15),SUM(C63:D63),$D$18))</f>
        <v/>
      </c>
      <c r="F63" s="2" t="str">
        <f t="shared" si="0"/>
        <v/>
      </c>
    </row>
    <row r="64" spans="1:6" x14ac:dyDescent="0.25">
      <c r="A64" t="str">
        <f t="shared" si="8"/>
        <v/>
      </c>
      <c r="B64" s="34" t="str">
        <f t="shared" si="2"/>
        <v/>
      </c>
      <c r="C64" s="2" t="str">
        <f>IF(A64&gt;$D$8,"",IF(AND($E$14,A64=$D$15),$D$16,E64-D64))</f>
        <v/>
      </c>
      <c r="D64" s="34" t="str">
        <f t="shared" si="3"/>
        <v/>
      </c>
      <c r="E64" s="4" t="str">
        <f>IF(A64&gt;$D$8,"",IF(AND($E$14,A64=$D$15),SUM(C64:D64),$D$18))</f>
        <v/>
      </c>
      <c r="F64" s="2" t="str">
        <f t="shared" si="0"/>
        <v/>
      </c>
    </row>
    <row r="65" spans="1:6" x14ac:dyDescent="0.25">
      <c r="A65" t="str">
        <f t="shared" si="8"/>
        <v/>
      </c>
      <c r="B65" s="34" t="str">
        <f t="shared" si="2"/>
        <v/>
      </c>
      <c r="C65" s="2" t="str">
        <f>IF(A65&gt;$D$8,"",IF(AND($E$14,A65=$D$15),$D$16,E65-D65))</f>
        <v/>
      </c>
      <c r="D65" s="34" t="str">
        <f t="shared" si="3"/>
        <v/>
      </c>
      <c r="E65" s="4" t="str">
        <f>IF(A65&gt;$D$8,"",IF(AND($E$14,A65=$D$15),SUM(C65:D65),$D$18))</f>
        <v/>
      </c>
      <c r="F65" s="2" t="str">
        <f t="shared" si="0"/>
        <v/>
      </c>
    </row>
    <row r="66" spans="1:6" x14ac:dyDescent="0.25">
      <c r="A66" t="str">
        <f t="shared" si="8"/>
        <v/>
      </c>
      <c r="B66" s="34" t="str">
        <f t="shared" si="2"/>
        <v/>
      </c>
      <c r="C66" s="2" t="str">
        <f>IF(A66&gt;$D$8,"",IF(AND($E$14,A66=$D$15),$D$16,E66-D66))</f>
        <v/>
      </c>
      <c r="D66" s="34" t="str">
        <f t="shared" si="3"/>
        <v/>
      </c>
      <c r="E66" s="4" t="str">
        <f>IF(A66&gt;$D$8,"",IF(AND($E$14,A66=$D$15),SUM(C66:D66),$D$18))</f>
        <v/>
      </c>
      <c r="F66" s="2" t="str">
        <f t="shared" si="0"/>
        <v/>
      </c>
    </row>
    <row r="67" spans="1:6" x14ac:dyDescent="0.25">
      <c r="A67" t="str">
        <f t="shared" si="8"/>
        <v/>
      </c>
      <c r="B67" s="34" t="str">
        <f t="shared" si="2"/>
        <v/>
      </c>
      <c r="C67" s="2" t="str">
        <f>IF(A67&gt;$D$8,"",IF(AND($E$14,A67=$D$15),$D$16,E67-D67))</f>
        <v/>
      </c>
      <c r="D67" s="34" t="str">
        <f t="shared" si="3"/>
        <v/>
      </c>
      <c r="E67" s="4" t="str">
        <f>IF(A67&gt;$D$8,"",IF(AND($E$14,A67=$D$15),SUM(C67:D67),$D$18))</f>
        <v/>
      </c>
      <c r="F67" s="2" t="str">
        <f t="shared" si="0"/>
        <v/>
      </c>
    </row>
    <row r="68" spans="1:6" x14ac:dyDescent="0.25">
      <c r="A68" t="str">
        <f t="shared" si="8"/>
        <v/>
      </c>
      <c r="B68" s="34" t="str">
        <f t="shared" si="2"/>
        <v/>
      </c>
      <c r="C68" s="2" t="str">
        <f>IF(A68&gt;$D$8,"",IF(AND($E$14,A68=$D$15),$D$16,E68-D68))</f>
        <v/>
      </c>
      <c r="D68" s="34" t="str">
        <f t="shared" si="3"/>
        <v/>
      </c>
      <c r="E68" s="4" t="str">
        <f>IF(A68&gt;$D$8,"",IF(AND($E$14,A68=$D$15),SUM(C68:D68),$D$18))</f>
        <v/>
      </c>
      <c r="F68" s="2" t="str">
        <f t="shared" si="0"/>
        <v/>
      </c>
    </row>
    <row r="69" spans="1:6" x14ac:dyDescent="0.25">
      <c r="A69" t="str">
        <f t="shared" si="8"/>
        <v/>
      </c>
      <c r="B69" s="34" t="str">
        <f t="shared" si="2"/>
        <v/>
      </c>
      <c r="C69" s="2" t="str">
        <f>IF(A69&gt;$D$8,"",IF(AND($E$14,A69=$D$15),$D$16,E69-D69))</f>
        <v/>
      </c>
      <c r="D69" s="34" t="str">
        <f t="shared" si="3"/>
        <v/>
      </c>
      <c r="E69" s="4" t="str">
        <f>IF(A69&gt;$D$8,"",IF(AND($E$14,A69=$D$15),SUM(C69:D69),$D$18))</f>
        <v/>
      </c>
      <c r="F69" s="2" t="str">
        <f t="shared" si="0"/>
        <v/>
      </c>
    </row>
    <row r="70" spans="1:6" x14ac:dyDescent="0.25">
      <c r="A70" t="str">
        <f t="shared" si="8"/>
        <v/>
      </c>
      <c r="B70" s="34" t="str">
        <f t="shared" si="2"/>
        <v/>
      </c>
      <c r="C70" s="2" t="str">
        <f>IF(A70&gt;$D$8,"",IF(AND($E$14,A70=$D$15),$D$16,E70-D70))</f>
        <v/>
      </c>
      <c r="D70" s="34" t="str">
        <f t="shared" si="3"/>
        <v/>
      </c>
      <c r="E70" s="4" t="str">
        <f>IF(A70&gt;$D$8,"",IF(AND($E$14,A70=$D$15),SUM(C70:D70),$D$18))</f>
        <v/>
      </c>
      <c r="F70" s="2" t="str">
        <f t="shared" si="0"/>
        <v/>
      </c>
    </row>
    <row r="71" spans="1:6" x14ac:dyDescent="0.25">
      <c r="A71" t="str">
        <f t="shared" si="8"/>
        <v/>
      </c>
      <c r="B71" s="34" t="str">
        <f t="shared" si="2"/>
        <v/>
      </c>
      <c r="C71" s="2" t="str">
        <f>IF(A71&gt;$D$8,"",IF(AND($E$14,A71=$D$15),$D$16,E71-D71))</f>
        <v/>
      </c>
      <c r="D71" s="34" t="str">
        <f t="shared" si="3"/>
        <v/>
      </c>
      <c r="E71" s="4" t="str">
        <f>IF(A71&gt;$D$8,"",IF(AND($E$14,A71=$D$15),SUM(C71:D71),$D$18))</f>
        <v/>
      </c>
      <c r="F71" s="2" t="str">
        <f t="shared" si="0"/>
        <v/>
      </c>
    </row>
    <row r="72" spans="1:6" x14ac:dyDescent="0.25">
      <c r="A72" t="str">
        <f t="shared" si="8"/>
        <v/>
      </c>
      <c r="B72" s="34" t="str">
        <f t="shared" si="2"/>
        <v/>
      </c>
      <c r="C72" s="2" t="str">
        <f>IF(A72&gt;$D$8,"",IF(AND($E$14,A72=$D$15),$D$16,E72-D72))</f>
        <v/>
      </c>
      <c r="D72" s="34" t="str">
        <f t="shared" si="3"/>
        <v/>
      </c>
      <c r="E72" s="4" t="str">
        <f>IF(A72&gt;$D$8,"",IF(AND($E$14,A72=$D$15),SUM(C72:D72),$D$18))</f>
        <v/>
      </c>
      <c r="F72" s="2" t="str">
        <f t="shared" si="0"/>
        <v/>
      </c>
    </row>
    <row r="73" spans="1:6" x14ac:dyDescent="0.25">
      <c r="A73" t="str">
        <f t="shared" si="8"/>
        <v/>
      </c>
      <c r="B73" s="34" t="str">
        <f t="shared" si="2"/>
        <v/>
      </c>
      <c r="C73" s="2" t="str">
        <f>IF(A73&gt;$D$8,"",IF(AND($E$14,A73=$D$15),$D$16,E73-D73))</f>
        <v/>
      </c>
      <c r="D73" s="34" t="str">
        <f t="shared" si="3"/>
        <v/>
      </c>
      <c r="E73" s="4" t="str">
        <f>IF(A73&gt;$D$8,"",IF(AND($E$14,A73=$D$15),SUM(C73:D73),$D$18))</f>
        <v/>
      </c>
      <c r="F73" s="2" t="str">
        <f t="shared" si="0"/>
        <v/>
      </c>
    </row>
    <row r="74" spans="1:6" x14ac:dyDescent="0.25">
      <c r="A74" t="str">
        <f t="shared" si="8"/>
        <v/>
      </c>
      <c r="B74" s="34" t="str">
        <f t="shared" si="2"/>
        <v/>
      </c>
      <c r="C74" s="2" t="str">
        <f>IF(A74&gt;$D$8,"",IF(AND($E$14,A74=$D$15),$D$16,E74-D74))</f>
        <v/>
      </c>
      <c r="D74" s="34" t="str">
        <f t="shared" si="3"/>
        <v/>
      </c>
      <c r="E74" s="4" t="str">
        <f>IF(A74&gt;$D$8,"",IF(AND($E$14,A74=$D$15),SUM(C74:D74),$D$18))</f>
        <v/>
      </c>
      <c r="F74" s="2" t="str">
        <f t="shared" si="0"/>
        <v/>
      </c>
    </row>
    <row r="75" spans="1:6" x14ac:dyDescent="0.25">
      <c r="A75" t="str">
        <f t="shared" si="8"/>
        <v/>
      </c>
      <c r="B75" s="34" t="str">
        <f t="shared" si="2"/>
        <v/>
      </c>
      <c r="C75" s="2" t="str">
        <f>IF(A75&gt;$D$8,"",IF(AND($E$14,A75=$D$15),$D$16,E75-D75))</f>
        <v/>
      </c>
      <c r="D75" s="34" t="str">
        <f t="shared" si="3"/>
        <v/>
      </c>
      <c r="E75" s="4" t="str">
        <f>IF(A75&gt;$D$8,"",IF(AND($E$14,A75=$D$15),SUM(C75:D75),$D$18))</f>
        <v/>
      </c>
      <c r="F75" s="2" t="str">
        <f t="shared" si="0"/>
        <v/>
      </c>
    </row>
    <row r="76" spans="1:6" x14ac:dyDescent="0.25">
      <c r="A76" t="str">
        <f t="shared" si="8"/>
        <v/>
      </c>
      <c r="B76" s="34" t="str">
        <f t="shared" si="2"/>
        <v/>
      </c>
      <c r="C76" s="2" t="str">
        <f>IF(A76&gt;$D$8,"",IF(AND($E$14,A76=$D$15),$D$16,E76-D76))</f>
        <v/>
      </c>
      <c r="D76" s="34" t="str">
        <f t="shared" si="3"/>
        <v/>
      </c>
      <c r="E76" s="4" t="str">
        <f>IF(A76&gt;$D$8,"",IF(AND($E$14,A76=$D$15),SUM(C76:D76),$D$18))</f>
        <v/>
      </c>
      <c r="F76" s="2" t="str">
        <f t="shared" si="0"/>
        <v/>
      </c>
    </row>
    <row r="77" spans="1:6" x14ac:dyDescent="0.25">
      <c r="A77" t="str">
        <f t="shared" si="8"/>
        <v/>
      </c>
      <c r="B77" s="34" t="str">
        <f t="shared" si="2"/>
        <v/>
      </c>
      <c r="C77" s="2" t="str">
        <f>IF(A77&gt;$D$8,"",IF(AND($E$14,A77=$D$15),$D$16,E77-D77))</f>
        <v/>
      </c>
      <c r="D77" s="34" t="str">
        <f t="shared" si="3"/>
        <v/>
      </c>
      <c r="E77" s="4" t="str">
        <f>IF(A77&gt;$D$8,"",IF(AND($E$14,A77=$D$15),SUM(C77:D77),$D$18))</f>
        <v/>
      </c>
      <c r="F77" s="2" t="str">
        <f t="shared" si="0"/>
        <v/>
      </c>
    </row>
    <row r="78" spans="1:6" x14ac:dyDescent="0.25">
      <c r="A78" t="str">
        <f t="shared" si="8"/>
        <v/>
      </c>
      <c r="B78" s="34" t="str">
        <f t="shared" si="2"/>
        <v/>
      </c>
      <c r="C78" s="2" t="str">
        <f>IF(A78&gt;$D$8,"",IF(AND($E$14,A78=$D$15),$D$16,E78-D78))</f>
        <v/>
      </c>
      <c r="D78" s="34" t="str">
        <f t="shared" si="3"/>
        <v/>
      </c>
      <c r="E78" s="4" t="str">
        <f>IF(A78&gt;$D$8,"",IF(AND($E$14,A78=$D$15),SUM(C78:D78),$D$18))</f>
        <v/>
      </c>
      <c r="F78" s="2" t="str">
        <f t="shared" si="0"/>
        <v/>
      </c>
    </row>
    <row r="79" spans="1:6" x14ac:dyDescent="0.25">
      <c r="A79" t="str">
        <f t="shared" si="8"/>
        <v/>
      </c>
      <c r="B79" s="34" t="str">
        <f t="shared" si="2"/>
        <v/>
      </c>
      <c r="C79" s="2" t="str">
        <f>IF(A79&gt;$D$8,"",IF(AND($E$14,A79=$D$15),$D$16,E79-D79))</f>
        <v/>
      </c>
      <c r="D79" s="34" t="str">
        <f t="shared" si="3"/>
        <v/>
      </c>
      <c r="E79" s="4" t="str">
        <f>IF(A79&gt;$D$8,"",IF(AND($E$14,A79=$D$15),SUM(C79:D79),$D$18))</f>
        <v/>
      </c>
      <c r="F79" s="2" t="str">
        <f t="shared" si="0"/>
        <v/>
      </c>
    </row>
    <row r="80" spans="1:6" x14ac:dyDescent="0.25">
      <c r="A80" t="str">
        <f t="shared" si="8"/>
        <v/>
      </c>
      <c r="B80" s="34" t="str">
        <f t="shared" si="2"/>
        <v/>
      </c>
      <c r="C80" s="2" t="str">
        <f>IF(A80&gt;$D$8,"",IF(AND($E$14,A80=$D$15),$D$16,E80-D80))</f>
        <v/>
      </c>
      <c r="D80" s="34" t="str">
        <f t="shared" si="3"/>
        <v/>
      </c>
      <c r="E80" s="4" t="str">
        <f>IF(A80&gt;$D$8,"",IF(AND($E$14,A80=$D$15),SUM(C80:D80),$D$18))</f>
        <v/>
      </c>
      <c r="F80" s="2" t="str">
        <f t="shared" si="0"/>
        <v/>
      </c>
    </row>
    <row r="81" spans="1:6" x14ac:dyDescent="0.25">
      <c r="A81" t="str">
        <f t="shared" si="8"/>
        <v/>
      </c>
      <c r="B81" s="34" t="str">
        <f t="shared" si="2"/>
        <v/>
      </c>
      <c r="C81" s="2" t="str">
        <f>IF(A81&gt;$D$8,"",IF(AND($E$14,A81=$D$15),$D$16,E81-D81))</f>
        <v/>
      </c>
      <c r="D81" s="34" t="str">
        <f t="shared" si="3"/>
        <v/>
      </c>
      <c r="E81" s="4" t="str">
        <f>IF(A81&gt;$D$8,"",IF(AND($E$14,A81=$D$15),SUM(C81:D81),$D$18))</f>
        <v/>
      </c>
      <c r="F81" s="2" t="str">
        <f t="shared" si="0"/>
        <v/>
      </c>
    </row>
    <row r="82" spans="1:6" x14ac:dyDescent="0.25">
      <c r="A82" t="str">
        <f t="shared" si="8"/>
        <v/>
      </c>
      <c r="B82" s="34" t="str">
        <f t="shared" si="2"/>
        <v/>
      </c>
      <c r="C82" s="2" t="str">
        <f>IF(A82&gt;$D$8,"",IF(AND($E$14,A82=$D$15),$D$16,E82-D82))</f>
        <v/>
      </c>
      <c r="D82" s="34" t="str">
        <f t="shared" si="3"/>
        <v/>
      </c>
      <c r="E82" s="4" t="str">
        <f>IF(A82&gt;$D$8,"",IF(AND($E$14,A82=$D$15),SUM(C82:D82),$D$18))</f>
        <v/>
      </c>
      <c r="F82" s="2" t="str">
        <f t="shared" si="0"/>
        <v/>
      </c>
    </row>
    <row r="83" spans="1:6" x14ac:dyDescent="0.25">
      <c r="A83" t="str">
        <f t="shared" si="8"/>
        <v/>
      </c>
      <c r="B83" s="34" t="str">
        <f t="shared" si="2"/>
        <v/>
      </c>
      <c r="C83" s="2" t="str">
        <f>IF(A83&gt;$D$8,"",IF(AND($E$14,A83=$D$15),$D$16,E83-D83))</f>
        <v/>
      </c>
      <c r="D83" s="34" t="str">
        <f t="shared" si="3"/>
        <v/>
      </c>
      <c r="E83" s="4" t="str">
        <f>IF(A83&gt;$D$8,"",IF(AND($E$14,A83=$D$15),SUM(C83:D83),$D$18))</f>
        <v/>
      </c>
      <c r="F83" s="2" t="str">
        <f t="shared" si="0"/>
        <v/>
      </c>
    </row>
    <row r="84" spans="1:6" x14ac:dyDescent="0.25">
      <c r="A84" t="str">
        <f t="shared" si="8"/>
        <v/>
      </c>
      <c r="B84" s="34" t="str">
        <f t="shared" si="2"/>
        <v/>
      </c>
      <c r="C84" s="2" t="str">
        <f>IF(A84&gt;$D$8,"",IF(AND($E$14,A84=$D$15),$D$16,E84-D84))</f>
        <v/>
      </c>
      <c r="D84" s="34" t="str">
        <f t="shared" si="3"/>
        <v/>
      </c>
      <c r="E84" s="4" t="str">
        <f>IF(A84&gt;$D$8,"",IF(AND($E$14,A84=$D$15),SUM(C84:D84),$D$18))</f>
        <v/>
      </c>
      <c r="F84" s="2" t="str">
        <f t="shared" si="0"/>
        <v/>
      </c>
    </row>
    <row r="85" spans="1:6" x14ac:dyDescent="0.25">
      <c r="A85" t="str">
        <f t="shared" si="8"/>
        <v/>
      </c>
      <c r="B85" s="34" t="str">
        <f t="shared" si="2"/>
        <v/>
      </c>
      <c r="C85" s="2" t="str">
        <f>IF(A85&gt;$D$8,"",IF(AND($E$14,A85=$D$15),$D$16,E85-D85))</f>
        <v/>
      </c>
      <c r="D85" s="34" t="str">
        <f t="shared" si="3"/>
        <v/>
      </c>
      <c r="E85" s="4" t="str">
        <f>IF(A85&gt;$D$8,"",IF(AND($E$14,A85=$D$15),SUM(C85:D85),$D$18))</f>
        <v/>
      </c>
      <c r="F85" s="2" t="str">
        <f t="shared" si="0"/>
        <v/>
      </c>
    </row>
    <row r="86" spans="1:6" x14ac:dyDescent="0.25">
      <c r="A86" t="str">
        <f t="shared" si="8"/>
        <v/>
      </c>
      <c r="B86" s="34" t="str">
        <f t="shared" si="2"/>
        <v/>
      </c>
      <c r="C86" s="2" t="str">
        <f>IF(A86&gt;$D$8,"",IF(AND($E$14,A86=$D$15),$D$16,E86-D86))</f>
        <v/>
      </c>
      <c r="D86" s="34" t="str">
        <f t="shared" si="3"/>
        <v/>
      </c>
      <c r="E86" s="4" t="str">
        <f>IF(A86&gt;$D$8,"",IF(AND($E$14,A86=$D$15),SUM(C86:D86),$D$18))</f>
        <v/>
      </c>
      <c r="F86" s="2" t="str">
        <f t="shared" si="0"/>
        <v/>
      </c>
    </row>
    <row r="87" spans="1:6" x14ac:dyDescent="0.25">
      <c r="A87" t="str">
        <f t="shared" si="8"/>
        <v/>
      </c>
      <c r="B87" s="34" t="str">
        <f t="shared" si="2"/>
        <v/>
      </c>
      <c r="C87" s="2" t="str">
        <f>IF(A87&gt;$D$8,"",IF(AND($E$14,A87=$D$15),$D$16,E87-D87))</f>
        <v/>
      </c>
      <c r="D87" s="34" t="str">
        <f t="shared" si="3"/>
        <v/>
      </c>
      <c r="E87" s="4" t="str">
        <f>IF(A87&gt;$D$8,"",IF(AND($E$14,A87=$D$15),SUM(C87:D87),$D$18))</f>
        <v/>
      </c>
      <c r="F87" s="2" t="str">
        <f t="shared" si="0"/>
        <v/>
      </c>
    </row>
    <row r="88" spans="1:6" x14ac:dyDescent="0.25">
      <c r="A88" t="str">
        <f t="shared" si="8"/>
        <v/>
      </c>
      <c r="B88" s="34" t="str">
        <f t="shared" si="2"/>
        <v/>
      </c>
      <c r="C88" s="2" t="str">
        <f>IF(A88&gt;$D$8,"",IF(AND($E$14,A88=$D$15),$D$16,E88-D88))</f>
        <v/>
      </c>
      <c r="D88" s="34" t="str">
        <f t="shared" si="3"/>
        <v/>
      </c>
      <c r="E88" s="4" t="str">
        <f>IF(A88&gt;$D$8,"",IF(AND($E$14,A88=$D$15),SUM(C88:D88),$D$18))</f>
        <v/>
      </c>
      <c r="F88" s="2" t="str">
        <f t="shared" si="0"/>
        <v/>
      </c>
    </row>
    <row r="89" spans="1:6" x14ac:dyDescent="0.25">
      <c r="A89" t="str">
        <f t="shared" si="8"/>
        <v/>
      </c>
      <c r="B89" s="34" t="str">
        <f t="shared" si="2"/>
        <v/>
      </c>
      <c r="C89" s="2" t="str">
        <f>IF(A89&gt;$D$8,"",IF(AND($E$14,A89=$D$15),$D$16,E89-D89))</f>
        <v/>
      </c>
      <c r="D89" s="34" t="str">
        <f t="shared" si="3"/>
        <v/>
      </c>
      <c r="E89" s="4" t="str">
        <f>IF(A89&gt;$D$8,"",IF(AND($E$14,A89=$D$15),SUM(C89:D89),$D$18))</f>
        <v/>
      </c>
      <c r="F89" s="2" t="str">
        <f t="shared" si="0"/>
        <v/>
      </c>
    </row>
    <row r="90" spans="1:6" x14ac:dyDescent="0.25">
      <c r="A90" t="str">
        <f t="shared" si="8"/>
        <v/>
      </c>
      <c r="B90" s="34" t="str">
        <f t="shared" si="2"/>
        <v/>
      </c>
      <c r="C90" s="2" t="str">
        <f>IF(A90&gt;$D$8,"",IF(AND($E$14,A90=$D$15),$D$16,E90-D90))</f>
        <v/>
      </c>
      <c r="D90" s="34" t="str">
        <f t="shared" si="3"/>
        <v/>
      </c>
      <c r="E90" s="4" t="str">
        <f>IF(A90&gt;$D$8,"",IF(AND($E$14,A90=$D$15),SUM(C90:D90),$D$18))</f>
        <v/>
      </c>
      <c r="F90" s="2" t="str">
        <f t="shared" ref="F90:F109" si="9">IF(A90&gt;$D$8,"",B90-C90)</f>
        <v/>
      </c>
    </row>
    <row r="91" spans="1:6" x14ac:dyDescent="0.25">
      <c r="A91" t="str">
        <f t="shared" ref="A91:A109" si="10">IF(OR(A90="",A90=$D$8),"",A90+1)</f>
        <v/>
      </c>
      <c r="B91" s="34" t="str">
        <f t="shared" ref="B91:B109" si="11">IF(A91&gt;$D$8,"",IF(A91=1,$D$7,B90-C90))</f>
        <v/>
      </c>
      <c r="C91" s="2" t="str">
        <f>IF(A91&gt;$D$8,"",IF(AND($E$14,A91=$D$15),$D$16,E91-D91))</f>
        <v/>
      </c>
      <c r="D91" s="34" t="str">
        <f t="shared" ref="D91:D109" si="12">IF(A91&gt;$D$8,"",B91*$D$9)</f>
        <v/>
      </c>
      <c r="E91" s="4" t="str">
        <f>IF(A91&gt;$D$8,"",IF(AND($E$14,A91=$D$15),SUM(C91:D91),$D$18))</f>
        <v/>
      </c>
      <c r="F91" s="2" t="str">
        <f t="shared" si="9"/>
        <v/>
      </c>
    </row>
    <row r="92" spans="1:6" x14ac:dyDescent="0.25">
      <c r="A92" t="str">
        <f t="shared" si="10"/>
        <v/>
      </c>
      <c r="B92" s="34" t="str">
        <f t="shared" si="11"/>
        <v/>
      </c>
      <c r="C92" s="2" t="str">
        <f>IF(A92&gt;$D$8,"",IF(AND($E$14,A92=$D$15),$D$16,E92-D92))</f>
        <v/>
      </c>
      <c r="D92" s="34" t="str">
        <f t="shared" si="12"/>
        <v/>
      </c>
      <c r="E92" s="4" t="str">
        <f>IF(A92&gt;$D$8,"",IF(AND($E$14,A92=$D$15),SUM(C92:D92),$D$18))</f>
        <v/>
      </c>
      <c r="F92" s="2" t="str">
        <f t="shared" si="9"/>
        <v/>
      </c>
    </row>
    <row r="93" spans="1:6" x14ac:dyDescent="0.25">
      <c r="A93" t="str">
        <f t="shared" si="10"/>
        <v/>
      </c>
      <c r="B93" s="34" t="str">
        <f t="shared" si="11"/>
        <v/>
      </c>
      <c r="C93" s="2" t="str">
        <f>IF(A93&gt;$D$8,"",IF(AND($E$14,A93=$D$15),$D$16,E93-D93))</f>
        <v/>
      </c>
      <c r="D93" s="34" t="str">
        <f t="shared" si="12"/>
        <v/>
      </c>
      <c r="E93" s="4" t="str">
        <f>IF(A93&gt;$D$8,"",IF(AND($E$14,A93=$D$15),SUM(C93:D93),$D$18))</f>
        <v/>
      </c>
      <c r="F93" s="2" t="str">
        <f t="shared" si="9"/>
        <v/>
      </c>
    </row>
    <row r="94" spans="1:6" x14ac:dyDescent="0.25">
      <c r="A94" t="str">
        <f t="shared" si="10"/>
        <v/>
      </c>
      <c r="B94" s="34" t="str">
        <f t="shared" si="11"/>
        <v/>
      </c>
      <c r="C94" s="2" t="str">
        <f>IF(A94&gt;$D$8,"",IF(AND($E$14,A94=$D$15),$D$16,E94-D94))</f>
        <v/>
      </c>
      <c r="D94" s="34" t="str">
        <f t="shared" si="12"/>
        <v/>
      </c>
      <c r="E94" s="4" t="str">
        <f>IF(A94&gt;$D$8,"",IF(AND($E$14,A94=$D$15),SUM(C94:D94),$D$18))</f>
        <v/>
      </c>
      <c r="F94" s="2" t="str">
        <f t="shared" si="9"/>
        <v/>
      </c>
    </row>
    <row r="95" spans="1:6" x14ac:dyDescent="0.25">
      <c r="A95" t="str">
        <f t="shared" si="10"/>
        <v/>
      </c>
      <c r="B95" s="34" t="str">
        <f t="shared" si="11"/>
        <v/>
      </c>
      <c r="C95" s="2" t="str">
        <f>IF(A95&gt;$D$8,"",IF(AND($E$14,A95=$D$15),$D$16,E95-D95))</f>
        <v/>
      </c>
      <c r="D95" s="34" t="str">
        <f t="shared" si="12"/>
        <v/>
      </c>
      <c r="E95" s="4" t="str">
        <f>IF(A95&gt;$D$8,"",IF(AND($E$14,A95=$D$15),SUM(C95:D95),$D$18))</f>
        <v/>
      </c>
      <c r="F95" s="2" t="str">
        <f t="shared" si="9"/>
        <v/>
      </c>
    </row>
    <row r="96" spans="1:6" x14ac:dyDescent="0.25">
      <c r="A96" t="str">
        <f t="shared" si="10"/>
        <v/>
      </c>
      <c r="B96" s="34" t="str">
        <f t="shared" si="11"/>
        <v/>
      </c>
      <c r="C96" s="2" t="str">
        <f>IF(A96&gt;$D$8,"",IF(AND($E$14,A96=$D$15),$D$16,E96-D96))</f>
        <v/>
      </c>
      <c r="D96" s="34" t="str">
        <f t="shared" si="12"/>
        <v/>
      </c>
      <c r="E96" s="4" t="str">
        <f>IF(A96&gt;$D$8,"",IF(AND($E$14,A96=$D$15),SUM(C96:D96),$D$18))</f>
        <v/>
      </c>
      <c r="F96" s="2" t="str">
        <f t="shared" si="9"/>
        <v/>
      </c>
    </row>
    <row r="97" spans="1:6" x14ac:dyDescent="0.25">
      <c r="A97" t="str">
        <f t="shared" si="10"/>
        <v/>
      </c>
      <c r="B97" s="34" t="str">
        <f t="shared" si="11"/>
        <v/>
      </c>
      <c r="C97" s="2" t="str">
        <f>IF(A97&gt;$D$8,"",IF(AND($E$14,A97=$D$15),$D$16,E97-D97))</f>
        <v/>
      </c>
      <c r="D97" s="34" t="str">
        <f t="shared" si="12"/>
        <v/>
      </c>
      <c r="E97" s="4" t="str">
        <f>IF(A97&gt;$D$8,"",IF(AND($E$14,A97=$D$15),SUM(C97:D97),$D$18))</f>
        <v/>
      </c>
      <c r="F97" s="2" t="str">
        <f t="shared" si="9"/>
        <v/>
      </c>
    </row>
    <row r="98" spans="1:6" x14ac:dyDescent="0.25">
      <c r="A98" t="str">
        <f t="shared" si="10"/>
        <v/>
      </c>
      <c r="B98" s="34" t="str">
        <f t="shared" si="11"/>
        <v/>
      </c>
      <c r="C98" s="2" t="str">
        <f>IF(A98&gt;$D$8,"",IF(AND($E$14,A98=$D$15),$D$16,E98-D98))</f>
        <v/>
      </c>
      <c r="D98" s="34" t="str">
        <f t="shared" si="12"/>
        <v/>
      </c>
      <c r="E98" s="4" t="str">
        <f>IF(A98&gt;$D$8,"",IF(AND($E$14,A98=$D$15),SUM(C98:D98),$D$18))</f>
        <v/>
      </c>
      <c r="F98" s="2" t="str">
        <f t="shared" si="9"/>
        <v/>
      </c>
    </row>
    <row r="99" spans="1:6" x14ac:dyDescent="0.25">
      <c r="A99" t="str">
        <f t="shared" si="10"/>
        <v/>
      </c>
      <c r="B99" s="34" t="str">
        <f t="shared" si="11"/>
        <v/>
      </c>
      <c r="C99" s="2" t="str">
        <f>IF(A99&gt;$D$8,"",IF(AND($E$14,A99=$D$15),$D$16,E99-D99))</f>
        <v/>
      </c>
      <c r="D99" s="34" t="str">
        <f t="shared" si="12"/>
        <v/>
      </c>
      <c r="E99" s="4" t="str">
        <f>IF(A99&gt;$D$8,"",IF(AND($E$14,A99=$D$15),SUM(C99:D99),$D$18))</f>
        <v/>
      </c>
      <c r="F99" s="2" t="str">
        <f t="shared" si="9"/>
        <v/>
      </c>
    </row>
    <row r="100" spans="1:6" x14ac:dyDescent="0.25">
      <c r="A100" t="str">
        <f t="shared" si="10"/>
        <v/>
      </c>
      <c r="B100" s="34" t="str">
        <f t="shared" si="11"/>
        <v/>
      </c>
      <c r="C100" s="2" t="str">
        <f>IF(A100&gt;$D$8,"",IF(AND($E$14,A100=$D$15),$D$16,E100-D100))</f>
        <v/>
      </c>
      <c r="D100" s="34" t="str">
        <f t="shared" si="12"/>
        <v/>
      </c>
      <c r="E100" s="4" t="str">
        <f>IF(A100&gt;$D$8,"",IF(AND($E$14,A100=$D$15),SUM(C100:D100),$D$18))</f>
        <v/>
      </c>
      <c r="F100" s="2" t="str">
        <f t="shared" si="9"/>
        <v/>
      </c>
    </row>
    <row r="101" spans="1:6" x14ac:dyDescent="0.25">
      <c r="A101" t="str">
        <f t="shared" si="10"/>
        <v/>
      </c>
      <c r="B101" s="34" t="str">
        <f t="shared" si="11"/>
        <v/>
      </c>
      <c r="C101" s="2" t="str">
        <f>IF(A101&gt;$D$8,"",IF(AND($E$14,A101=$D$15),$D$16,E101-D101))</f>
        <v/>
      </c>
      <c r="D101" s="34" t="str">
        <f t="shared" si="12"/>
        <v/>
      </c>
      <c r="E101" s="4" t="str">
        <f>IF(A101&gt;$D$8,"",IF(AND($E$14,A101=$D$15),SUM(C101:D101),$D$18))</f>
        <v/>
      </c>
      <c r="F101" s="2" t="str">
        <f t="shared" si="9"/>
        <v/>
      </c>
    </row>
    <row r="102" spans="1:6" x14ac:dyDescent="0.25">
      <c r="A102" t="str">
        <f t="shared" si="10"/>
        <v/>
      </c>
      <c r="B102" s="34" t="str">
        <f t="shared" si="11"/>
        <v/>
      </c>
      <c r="C102" s="2" t="str">
        <f>IF(A102&gt;$D$8,"",IF(AND($E$14,A102=$D$15),$D$16,E102-D102))</f>
        <v/>
      </c>
      <c r="D102" s="34" t="str">
        <f t="shared" si="12"/>
        <v/>
      </c>
      <c r="E102" s="4" t="str">
        <f>IF(A102&gt;$D$8,"",IF(AND($E$14,A102=$D$15),SUM(C102:D102),$D$18))</f>
        <v/>
      </c>
      <c r="F102" s="2" t="str">
        <f t="shared" si="9"/>
        <v/>
      </c>
    </row>
    <row r="103" spans="1:6" x14ac:dyDescent="0.25">
      <c r="A103" t="str">
        <f t="shared" si="10"/>
        <v/>
      </c>
      <c r="B103" s="34" t="str">
        <f t="shared" si="11"/>
        <v/>
      </c>
      <c r="C103" s="2" t="str">
        <f>IF(A103&gt;$D$8,"",IF(AND($E$14,A103=$D$15),$D$16,E103-D103))</f>
        <v/>
      </c>
      <c r="D103" s="34" t="str">
        <f t="shared" si="12"/>
        <v/>
      </c>
      <c r="E103" s="4" t="str">
        <f>IF(A103&gt;$D$8,"",IF(AND($E$14,A103=$D$15),SUM(C103:D103),$D$18))</f>
        <v/>
      </c>
      <c r="F103" s="2" t="str">
        <f t="shared" si="9"/>
        <v/>
      </c>
    </row>
    <row r="104" spans="1:6" x14ac:dyDescent="0.25">
      <c r="A104" t="str">
        <f t="shared" si="10"/>
        <v/>
      </c>
      <c r="B104" s="34" t="str">
        <f t="shared" si="11"/>
        <v/>
      </c>
      <c r="C104" s="2" t="str">
        <f>IF(A104&gt;$D$8,"",IF(AND($E$14,A104=$D$15),$D$16,E104-D104))</f>
        <v/>
      </c>
      <c r="D104" s="34" t="str">
        <f t="shared" si="12"/>
        <v/>
      </c>
      <c r="E104" s="4" t="str">
        <f>IF(A104&gt;$D$8,"",IF(AND($E$14,A104=$D$15),SUM(C104:D104),$D$18))</f>
        <v/>
      </c>
      <c r="F104" s="2" t="str">
        <f t="shared" si="9"/>
        <v/>
      </c>
    </row>
    <row r="105" spans="1:6" x14ac:dyDescent="0.25">
      <c r="A105" t="str">
        <f t="shared" si="10"/>
        <v/>
      </c>
      <c r="B105" s="34" t="str">
        <f t="shared" si="11"/>
        <v/>
      </c>
      <c r="C105" s="2" t="str">
        <f>IF(A105&gt;$D$8,"",IF(AND($E$14,A105=$D$15),$D$16,E105-D105))</f>
        <v/>
      </c>
      <c r="D105" s="34" t="str">
        <f t="shared" si="12"/>
        <v/>
      </c>
      <c r="E105" s="4" t="str">
        <f>IF(A105&gt;$D$8,"",IF(AND($E$14,A105=$D$15),SUM(C105:D105),$D$18))</f>
        <v/>
      </c>
      <c r="F105" s="2" t="str">
        <f t="shared" si="9"/>
        <v/>
      </c>
    </row>
    <row r="106" spans="1:6" x14ac:dyDescent="0.25">
      <c r="A106" t="str">
        <f t="shared" si="10"/>
        <v/>
      </c>
      <c r="B106" s="34" t="str">
        <f t="shared" si="11"/>
        <v/>
      </c>
      <c r="C106" s="2" t="str">
        <f>IF(A106&gt;$D$8,"",IF(AND($E$14,A106=$D$15),$D$16,E106-D106))</f>
        <v/>
      </c>
      <c r="D106" s="34" t="str">
        <f t="shared" si="12"/>
        <v/>
      </c>
      <c r="E106" s="4" t="str">
        <f>IF(A106&gt;$D$8,"",IF(AND($E$14,A106=$D$15),SUM(C106:D106),$D$18))</f>
        <v/>
      </c>
      <c r="F106" s="2" t="str">
        <f t="shared" si="9"/>
        <v/>
      </c>
    </row>
    <row r="107" spans="1:6" x14ac:dyDescent="0.25">
      <c r="A107" t="str">
        <f t="shared" si="10"/>
        <v/>
      </c>
      <c r="B107" s="34" t="str">
        <f t="shared" si="11"/>
        <v/>
      </c>
      <c r="C107" s="2" t="str">
        <f>IF(A107&gt;$D$8,"",IF(AND($E$14,A107=$D$15),$D$16,E107-D107))</f>
        <v/>
      </c>
      <c r="D107" s="34" t="str">
        <f t="shared" si="12"/>
        <v/>
      </c>
      <c r="E107" s="4" t="str">
        <f>IF(A107&gt;$D$8,"",IF(AND($E$14,A107=$D$15),SUM(C107:D107),$D$18))</f>
        <v/>
      </c>
      <c r="F107" s="2" t="str">
        <f t="shared" si="9"/>
        <v/>
      </c>
    </row>
    <row r="108" spans="1:6" x14ac:dyDescent="0.25">
      <c r="A108" t="str">
        <f t="shared" si="10"/>
        <v/>
      </c>
      <c r="B108" s="34" t="str">
        <f t="shared" si="11"/>
        <v/>
      </c>
      <c r="C108" s="2" t="str">
        <f>IF(A108&gt;$D$8,"",IF(AND($E$14,A108=$D$15),$D$16,E108-D108))</f>
        <v/>
      </c>
      <c r="D108" s="34" t="str">
        <f t="shared" si="12"/>
        <v/>
      </c>
      <c r="E108" s="4" t="str">
        <f>IF(A108&gt;$D$8,"",IF(AND($E$14,A108=$D$15),SUM(C108:D108),$D$18))</f>
        <v/>
      </c>
      <c r="F108" s="2" t="str">
        <f t="shared" si="9"/>
        <v/>
      </c>
    </row>
    <row r="109" spans="1:6" x14ac:dyDescent="0.25">
      <c r="A109" s="38" t="str">
        <f t="shared" si="10"/>
        <v/>
      </c>
      <c r="B109" s="39" t="str">
        <f t="shared" si="11"/>
        <v/>
      </c>
      <c r="C109" s="40" t="str">
        <f>IF(A109&gt;$D$8,"",IF(AND($E$14,A109=$D$15),$D$16,E109-D109))</f>
        <v/>
      </c>
      <c r="D109" s="39" t="str">
        <f t="shared" si="12"/>
        <v/>
      </c>
      <c r="E109" s="41" t="str">
        <f>IF(A109&gt;$D$8,"",IF(AND($E$14,A109=$D$15),SUM(C109:D109),$D$18))</f>
        <v/>
      </c>
      <c r="F109" s="40" t="str">
        <f t="shared" si="9"/>
        <v/>
      </c>
    </row>
    <row r="110" spans="1:6" x14ac:dyDescent="0.25">
      <c r="A110" s="42"/>
      <c r="B110" s="42"/>
      <c r="C110" s="42"/>
      <c r="D110" s="42"/>
      <c r="E110" s="42"/>
      <c r="F110" s="42"/>
    </row>
  </sheetData>
  <conditionalFormatting sqref="F26:F109">
    <cfRule type="expression" dxfId="2" priority="3">
      <formula>ROUND($F26,2)=0</formula>
    </cfRule>
  </conditionalFormatting>
  <conditionalFormatting sqref="D15">
    <cfRule type="expression" dxfId="1" priority="5">
      <formula>$E$15=TRUE</formula>
    </cfRule>
  </conditionalFormatting>
  <conditionalFormatting sqref="C26:C109">
    <cfRule type="cellIs" dxfId="0" priority="1" operator="equal">
      <formula>$D$16</formula>
    </cfRule>
  </conditionalFormatting>
  <dataValidations count="2">
    <dataValidation type="whole" allowBlank="1" showInputMessage="1" showErrorMessage="1" error="Срок кредита от 3 до 84 периодов" sqref="D8">
      <formula1>3</formula1>
      <formula2>84</formula2>
    </dataValidation>
    <dataValidation type="whole" allowBlank="1" showInputMessage="1" showErrorMessage="1" error="Номер периода должен быть в пределах срока кредита" sqref="D15">
      <formula1>1</formula1>
      <formula2>D8</formula2>
    </dataValidation>
  </dataValidations>
  <hyperlinks>
    <hyperlink ref="A1:E1" r:id="rId1" display="Файл скачан с сайта excel2.ru &gt;&gt;&gt;"/>
    <hyperlink ref="F1" r:id="rId2" display="Файл скачан с сайта excel2.ru &gt;&gt;&gt;"/>
    <hyperlink ref="G1" r:id="rId3" display="Файл скачан с сайта excel2.ru &gt;&gt;&gt;"/>
    <hyperlink ref="H1" r:id="rId4" display="Файл скачан с сайта excel2.ru &gt;&gt;&gt;"/>
    <hyperlink ref="I1" r:id="rId5" display="Файл скачан с сайта excel2.ru &gt;&gt;&gt;"/>
    <hyperlink ref="J1" r:id="rId6" display="Файл скачан с сайта excel2.ru &gt;&gt;&gt;"/>
    <hyperlink ref="K1" r:id="rId7" display="Файл скачан с сайта excel2.ru &gt;&gt;&gt;"/>
    <hyperlink ref="L1" r:id="rId8" display="Файл скачан с сайта excel2.ru &gt;&gt;&gt;"/>
    <hyperlink ref="M1" r:id="rId9" display="Файл скачан с сайта excel2.ru &gt;&gt;&gt;"/>
    <hyperlink ref="N1" r:id="rId10" display="Файл скачан с сайта excel2.ru &gt;&gt;&gt;"/>
    <hyperlink ref="A2" r:id="rId11"/>
  </hyperlinks>
  <pageMargins left="0.7" right="0.7" top="0.75" bottom="0.75" header="0.3" footer="0.3"/>
  <pageSetup paperSize="9" orientation="portrait" horizontalDpi="0" verticalDpi="0" r:id="rId12"/>
  <drawing r:id="rId13"/>
  <legacyDrawing r:id="rId1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5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47625</xdr:rowOff>
                  </from>
                  <to>
                    <xdr:col>3</xdr:col>
                    <xdr:colOff>647700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V111"/>
  <sheetViews>
    <sheetView workbookViewId="0">
      <selection activeCell="A2" sqref="A2"/>
    </sheetView>
  </sheetViews>
  <sheetFormatPr defaultRowHeight="15" x14ac:dyDescent="0.25"/>
  <cols>
    <col min="1" max="1" width="8.140625" customWidth="1"/>
    <col min="2" max="2" width="14.7109375" bestFit="1" customWidth="1"/>
    <col min="3" max="3" width="23.28515625" customWidth="1"/>
    <col min="4" max="4" width="12" bestFit="1" customWidth="1"/>
    <col min="5" max="5" width="10.7109375" customWidth="1"/>
    <col min="6" max="6" width="17" bestFit="1" customWidth="1"/>
    <col min="7" max="7" width="12.85546875" customWidth="1"/>
    <col min="8" max="8" width="3.5703125" customWidth="1"/>
    <col min="9" max="9" width="24.85546875" customWidth="1"/>
    <col min="10" max="10" width="14.85546875" customWidth="1"/>
    <col min="11" max="11" width="16" customWidth="1"/>
    <col min="12" max="12" width="12.42578125" customWidth="1"/>
    <col min="13" max="13" width="3.7109375" customWidth="1"/>
    <col min="14" max="14" width="13.7109375" customWidth="1"/>
    <col min="15" max="15" width="14" customWidth="1"/>
    <col min="16" max="16" width="13" customWidth="1"/>
    <col min="17" max="17" width="13.140625" customWidth="1"/>
    <col min="20" max="20" width="8.5703125" bestFit="1" customWidth="1"/>
  </cols>
  <sheetData>
    <row r="1" spans="1:18" ht="26.2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47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8.75" x14ac:dyDescent="0.25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31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6" spans="1:18" x14ac:dyDescent="0.25">
      <c r="C6" s="19" t="s">
        <v>30</v>
      </c>
      <c r="D6" s="15"/>
    </row>
    <row r="7" spans="1:18" x14ac:dyDescent="0.25">
      <c r="C7" s="11" t="s">
        <v>13</v>
      </c>
      <c r="D7" s="12">
        <v>50000</v>
      </c>
    </row>
    <row r="8" spans="1:18" x14ac:dyDescent="0.25">
      <c r="C8" s="11" t="s">
        <v>14</v>
      </c>
      <c r="D8" s="13">
        <v>12</v>
      </c>
      <c r="E8" s="32" t="s">
        <v>32</v>
      </c>
    </row>
    <row r="9" spans="1:18" x14ac:dyDescent="0.25">
      <c r="C9" s="11" t="s">
        <v>15</v>
      </c>
      <c r="D9" s="14">
        <v>0.03</v>
      </c>
      <c r="F9" s="5"/>
    </row>
    <row r="10" spans="1:18" x14ac:dyDescent="0.25">
      <c r="C10" s="11" t="s">
        <v>16</v>
      </c>
      <c r="D10" s="15">
        <f>D9*12</f>
        <v>0.36</v>
      </c>
      <c r="E10" s="32" t="s">
        <v>17</v>
      </c>
    </row>
    <row r="11" spans="1:18" x14ac:dyDescent="0.25">
      <c r="C11" s="11" t="s">
        <v>41</v>
      </c>
      <c r="D11" s="13">
        <v>100</v>
      </c>
      <c r="E11" s="32"/>
    </row>
    <row r="12" spans="1:18" x14ac:dyDescent="0.25">
      <c r="C12" s="11" t="s">
        <v>6</v>
      </c>
      <c r="D12" s="13">
        <v>0</v>
      </c>
      <c r="E12" s="33" t="s">
        <v>7</v>
      </c>
    </row>
    <row r="14" spans="1:18" x14ac:dyDescent="0.25">
      <c r="C14" s="19" t="s">
        <v>34</v>
      </c>
      <c r="D14" s="15"/>
      <c r="E14" s="32" t="s">
        <v>24</v>
      </c>
      <c r="I14" s="19" t="s">
        <v>31</v>
      </c>
      <c r="J14" s="15"/>
      <c r="K14" s="32" t="s">
        <v>23</v>
      </c>
    </row>
    <row r="15" spans="1:18" ht="30" x14ac:dyDescent="0.25">
      <c r="C15" s="16" t="s">
        <v>18</v>
      </c>
      <c r="D15" s="15"/>
      <c r="E15" s="23" t="b">
        <v>1</v>
      </c>
      <c r="I15" s="16" t="s">
        <v>18</v>
      </c>
      <c r="J15" s="15"/>
      <c r="K15" s="23" t="b">
        <v>1</v>
      </c>
    </row>
    <row r="16" spans="1:18" x14ac:dyDescent="0.25">
      <c r="C16" s="16" t="s">
        <v>19</v>
      </c>
      <c r="D16" s="13">
        <v>4</v>
      </c>
      <c r="E16" s="23" t="b">
        <f>AND(E15,K15,D16&gt;=J16,D16&lt;=J18)</f>
        <v>0</v>
      </c>
      <c r="F16" s="27" t="str">
        <f>IF(E16,"Пересечение с кредитными каникулами","")</f>
        <v/>
      </c>
      <c r="I16" s="18" t="s">
        <v>21</v>
      </c>
      <c r="J16" s="13">
        <v>7</v>
      </c>
      <c r="L16" s="27" t="str">
        <f>IF(E16,"Пересечение со сроком увеличенного платежа","")</f>
        <v/>
      </c>
      <c r="Q16" t="s">
        <v>12</v>
      </c>
    </row>
    <row r="17" spans="1:22" ht="30" x14ac:dyDescent="0.25">
      <c r="C17" s="16" t="s">
        <v>20</v>
      </c>
      <c r="D17" s="25">
        <v>20000</v>
      </c>
      <c r="G17" t="s">
        <v>12</v>
      </c>
      <c r="I17" s="18" t="s">
        <v>22</v>
      </c>
      <c r="J17" s="13">
        <v>2</v>
      </c>
    </row>
    <row r="18" spans="1:22" ht="30" x14ac:dyDescent="0.25">
      <c r="I18" s="18" t="s">
        <v>25</v>
      </c>
      <c r="J18" s="26">
        <f>J16+J17-1</f>
        <v>8</v>
      </c>
      <c r="K18" t="b">
        <f>J18&gt;D8</f>
        <v>0</v>
      </c>
      <c r="L18" s="27" t="str">
        <f>IF(K18,"Окончание каникул должно быть в пределах срока кредита","")</f>
        <v/>
      </c>
    </row>
    <row r="19" spans="1:22" x14ac:dyDescent="0.25">
      <c r="A19" s="1"/>
      <c r="C19" s="11" t="s">
        <v>4</v>
      </c>
      <c r="D19" s="17">
        <f>J23/Q25</f>
        <v>4170.9893903316924</v>
      </c>
    </row>
    <row r="20" spans="1:22" x14ac:dyDescent="0.25">
      <c r="A20" s="1"/>
      <c r="D20" s="4">
        <f>-PMT(D9,D8,D7,,D12)+D11</f>
        <v>5123.1042736481513</v>
      </c>
      <c r="E20" s="23" t="s">
        <v>26</v>
      </c>
    </row>
    <row r="21" spans="1:22" x14ac:dyDescent="0.25">
      <c r="A21" s="1"/>
      <c r="D21" s="4"/>
      <c r="E21" s="23"/>
    </row>
    <row r="22" spans="1:22" x14ac:dyDescent="0.25">
      <c r="A22" s="1"/>
      <c r="I22" s="22" t="s">
        <v>8</v>
      </c>
      <c r="J22" s="22"/>
      <c r="K22" s="22"/>
      <c r="L22" s="22"/>
      <c r="M22" s="22"/>
      <c r="N22" s="22"/>
      <c r="O22" s="22"/>
      <c r="P22" s="22"/>
      <c r="Q22" s="22"/>
      <c r="R22" s="22"/>
    </row>
    <row r="23" spans="1:22" x14ac:dyDescent="0.25">
      <c r="B23" s="7" t="s">
        <v>48</v>
      </c>
      <c r="C23" s="8">
        <f ca="1">SUM(OFFSET(C$28,,,$D$8))</f>
        <v>49999.999999999942</v>
      </c>
      <c r="D23" s="8">
        <f ca="1">SUM(OFFSET(D$28,,,$D$8))</f>
        <v>8808.4404694275963</v>
      </c>
      <c r="E23" s="8">
        <f ca="1">SUM(OFFSET(E$28,,,$D$8))</f>
        <v>1200</v>
      </c>
      <c r="F23" s="8">
        <f ca="1">SUM(OFFSET(F$28,,,$D$8))</f>
        <v>60008.440469427536</v>
      </c>
      <c r="G23" s="9"/>
      <c r="J23" s="8">
        <f>SUM(J28:J111)-$D$7</f>
        <v>-42373.52387364638</v>
      </c>
      <c r="O23" s="8">
        <f>SUM(O28:O111)-$D$7</f>
        <v>-37293.970809825631</v>
      </c>
      <c r="Q23" s="21">
        <v>500</v>
      </c>
      <c r="R23" s="23" t="s">
        <v>9</v>
      </c>
    </row>
    <row r="24" spans="1:22" x14ac:dyDescent="0.25">
      <c r="A24" s="1"/>
      <c r="B24" s="1"/>
      <c r="C24" s="6">
        <f ca="1">(D7-C23)</f>
        <v>5.8207660913467407E-11</v>
      </c>
      <c r="D24" s="3"/>
      <c r="E24" s="3"/>
      <c r="F24" s="3"/>
      <c r="Q24" s="2">
        <f>J23-O23</f>
        <v>-5079.5530638207492</v>
      </c>
      <c r="R24" s="23" t="s">
        <v>10</v>
      </c>
      <c r="T24" s="4"/>
    </row>
    <row r="25" spans="1:22" x14ac:dyDescent="0.25">
      <c r="A25" s="1"/>
      <c r="B25" s="1"/>
      <c r="C25" s="3"/>
      <c r="D25" s="3"/>
      <c r="E25" s="3"/>
      <c r="F25" s="3"/>
      <c r="Q25">
        <f>Q24/Q23</f>
        <v>-10.159106127641499</v>
      </c>
      <c r="R25" s="23" t="s">
        <v>11</v>
      </c>
      <c r="S25" s="4"/>
      <c r="T25" s="24"/>
    </row>
    <row r="26" spans="1:22" x14ac:dyDescent="0.25">
      <c r="T26" s="4"/>
      <c r="U26" s="4"/>
    </row>
    <row r="27" spans="1:22" ht="60" x14ac:dyDescent="0.25">
      <c r="A27" s="19" t="s">
        <v>0</v>
      </c>
      <c r="B27" s="20" t="s">
        <v>1</v>
      </c>
      <c r="C27" s="20" t="s">
        <v>2</v>
      </c>
      <c r="D27" s="20" t="s">
        <v>3</v>
      </c>
      <c r="E27" s="20" t="str">
        <f>C11</f>
        <v>Ежемес.страховка</v>
      </c>
      <c r="F27" s="20" t="s">
        <v>4</v>
      </c>
      <c r="G27" s="20" t="s">
        <v>5</v>
      </c>
      <c r="I27" s="20" t="s">
        <v>1</v>
      </c>
      <c r="J27" s="20" t="s">
        <v>2</v>
      </c>
      <c r="K27" s="20" t="s">
        <v>3</v>
      </c>
      <c r="L27" s="20" t="s">
        <v>4</v>
      </c>
      <c r="N27" s="20" t="s">
        <v>1</v>
      </c>
      <c r="O27" s="20" t="s">
        <v>2</v>
      </c>
      <c r="P27" s="20" t="s">
        <v>3</v>
      </c>
      <c r="Q27" s="20" t="s">
        <v>4</v>
      </c>
    </row>
    <row r="28" spans="1:22" x14ac:dyDescent="0.25">
      <c r="A28">
        <v>1</v>
      </c>
      <c r="B28" s="34">
        <f>IF(A28&gt;$D$8,"",IF(A28=1,$D$7,B27-C27))</f>
        <v>50000</v>
      </c>
      <c r="C28" s="2">
        <f t="shared" ref="C28:C59" si="0">IF(A28&gt;$D$8,"",IF(AND($E$15,A28=$D$16),$D$17,
IF(AND($K$15,A28&gt;=$J$16,A28&lt;=$J$18),0,F28-E28-D28)
))</f>
        <v>2570.9893903316924</v>
      </c>
      <c r="D28" s="34">
        <f>IF(A28&gt;$D$8,"",IF(AND($D$12,A28=1),0,B28*$D$9))</f>
        <v>1500</v>
      </c>
      <c r="E28" s="4">
        <f t="shared" ref="E28:E59" si="1">IF(A28&gt;$D$8,"",$D$11)</f>
        <v>100</v>
      </c>
      <c r="F28" s="4">
        <f t="shared" ref="F28:F59" si="2">IF(A28&gt;$D$8,"",IF(OR(AND($E$15,A28=$D$16),AND($K$15,A28&gt;=$J$16,A28&lt;=$J$18)),SUM(C28:E28),$D$19))</f>
        <v>4170.9893903316924</v>
      </c>
      <c r="G28" s="2">
        <f t="shared" ref="G28:G59" si="3">IF(A28&gt;$D$8,"",B28-C28)</f>
        <v>47429.010609668308</v>
      </c>
      <c r="I28" s="10">
        <f>$D$7</f>
        <v>50000</v>
      </c>
      <c r="J28" s="2">
        <f t="shared" ref="J28:J59" si="4">IF($A28&gt;$D$8,"",IF(AND($E$15,$A28=$D$16),$D$17,
IF(AND($K$15,$A28&gt;=$J$16,A28&lt;=$J$18),0,L28-$D$11-K28)
))</f>
        <v>-1600</v>
      </c>
      <c r="K28" s="10">
        <f>IF(A28&gt;$D$8,"",IF($D$12,0,I28*$D$9))</f>
        <v>1500</v>
      </c>
      <c r="L28" s="4">
        <f t="shared" ref="L28:L59" si="5">IF($A28&gt;$D$8,"",IF(OR(AND($E$15,A28=$D$16),AND($K$15,A28&gt;=$J$16,A28&lt;=$J$18)),SUM(J28:K28,$D$11),0))</f>
        <v>0</v>
      </c>
      <c r="N28" s="10">
        <f>$D$7</f>
        <v>50000</v>
      </c>
      <c r="O28" s="2">
        <f t="shared" ref="O28:O59" si="6">IF($A28&gt;$D$8,"",IF(AND($E$15,$A28=$D$16),$D$17,
IF(AND($K$15,$A28&gt;=$J$16,$A28&lt;=$J$18),0,Q28-$D$11-P28)
))</f>
        <v>-1100</v>
      </c>
      <c r="P28" s="10">
        <f>IF(A28&gt;$D$8,"",IF($D$12,0,N28*$D$9))</f>
        <v>1500</v>
      </c>
      <c r="Q28" s="4">
        <f t="shared" ref="Q28:Q59" si="7">IF($A28&gt;$D$8,"",IF(OR(AND($E$15,A28=$D$16),AND($K$15,A28&gt;=$J$16,A28&lt;=$J$18)),SUM(O28:P28,$D$11),$Q$23))</f>
        <v>500</v>
      </c>
      <c r="S28" s="4"/>
      <c r="T28" s="4"/>
      <c r="V28" s="2"/>
    </row>
    <row r="29" spans="1:22" x14ac:dyDescent="0.25">
      <c r="A29">
        <f t="shared" ref="A29:A60" si="8">IF(OR(A28="",A28=$D$8),"",A28+1)</f>
        <v>2</v>
      </c>
      <c r="B29" s="34">
        <f>IF(A29&gt;$D$8,"",IF(A29=1,$D$7,B28-C28))</f>
        <v>47429.010609668308</v>
      </c>
      <c r="C29" s="2">
        <f t="shared" si="0"/>
        <v>2648.1190720416434</v>
      </c>
      <c r="D29" s="34">
        <f t="shared" ref="D29:D92" si="9">IF(A29&gt;$D$8,"",IF(AND($D$12,A29=1),0,B29*$D$9))</f>
        <v>1422.8703182900492</v>
      </c>
      <c r="E29" s="4">
        <f t="shared" si="1"/>
        <v>100</v>
      </c>
      <c r="F29" s="4">
        <f t="shared" si="2"/>
        <v>4170.9893903316924</v>
      </c>
      <c r="G29" s="2">
        <f t="shared" si="3"/>
        <v>44780.891537626667</v>
      </c>
      <c r="I29" s="2">
        <f t="shared" ref="I29:I60" si="10">IF($A29&gt;$D$8,"",I28-J28)</f>
        <v>51600</v>
      </c>
      <c r="J29" s="2">
        <f t="shared" si="4"/>
        <v>-1648</v>
      </c>
      <c r="K29" s="2">
        <f t="shared" ref="K29:K60" si="11">IF($A29&gt;$D$8,"",I29*$D$9)</f>
        <v>1548</v>
      </c>
      <c r="L29" s="4">
        <f t="shared" si="5"/>
        <v>0</v>
      </c>
      <c r="N29" s="2">
        <f t="shared" ref="N29:N60" si="12">IF($A29&gt;$D$8,"",N28-O28)</f>
        <v>51100</v>
      </c>
      <c r="O29" s="2">
        <f t="shared" si="6"/>
        <v>-1133</v>
      </c>
      <c r="P29" s="2">
        <f t="shared" ref="P29:P60" si="13">IF($A29&gt;$D$8,"",N29*$D$9)</f>
        <v>1533</v>
      </c>
      <c r="Q29" s="4">
        <f t="shared" si="7"/>
        <v>500</v>
      </c>
      <c r="S29" s="4"/>
      <c r="T29" s="4"/>
      <c r="V29" s="2"/>
    </row>
    <row r="30" spans="1:22" x14ac:dyDescent="0.25">
      <c r="A30">
        <f t="shared" si="8"/>
        <v>3</v>
      </c>
      <c r="B30" s="34">
        <f t="shared" ref="B30:B93" si="14">IF(A30&gt;$D$8,"",IF(A30=1,$D$7,B29-C29))</f>
        <v>44780.891537626667</v>
      </c>
      <c r="C30" s="2">
        <f t="shared" si="0"/>
        <v>2727.5626442028924</v>
      </c>
      <c r="D30" s="34">
        <f t="shared" si="9"/>
        <v>1343.4267461288</v>
      </c>
      <c r="E30" s="4">
        <f t="shared" si="1"/>
        <v>100</v>
      </c>
      <c r="F30" s="4">
        <f t="shared" si="2"/>
        <v>4170.9893903316924</v>
      </c>
      <c r="G30" s="2">
        <f t="shared" si="3"/>
        <v>42053.328893423772</v>
      </c>
      <c r="I30" s="2">
        <f t="shared" si="10"/>
        <v>53248</v>
      </c>
      <c r="J30" s="2">
        <f t="shared" si="4"/>
        <v>-1697.44</v>
      </c>
      <c r="K30" s="2">
        <f t="shared" si="11"/>
        <v>1597.44</v>
      </c>
      <c r="L30" s="4">
        <f t="shared" si="5"/>
        <v>0</v>
      </c>
      <c r="N30" s="2">
        <f t="shared" si="12"/>
        <v>52233</v>
      </c>
      <c r="O30" s="2">
        <f t="shared" si="6"/>
        <v>-1166.99</v>
      </c>
      <c r="P30" s="2">
        <f t="shared" si="13"/>
        <v>1566.99</v>
      </c>
      <c r="Q30" s="4">
        <f t="shared" si="7"/>
        <v>500</v>
      </c>
      <c r="S30" s="4"/>
      <c r="T30" s="4"/>
      <c r="V30" s="2"/>
    </row>
    <row r="31" spans="1:22" x14ac:dyDescent="0.25">
      <c r="A31">
        <f t="shared" si="8"/>
        <v>4</v>
      </c>
      <c r="B31" s="34">
        <f t="shared" si="14"/>
        <v>42053.328893423772</v>
      </c>
      <c r="C31" s="2">
        <f t="shared" si="0"/>
        <v>20000</v>
      </c>
      <c r="D31" s="34">
        <f t="shared" si="9"/>
        <v>1261.599866802713</v>
      </c>
      <c r="E31" s="4">
        <f t="shared" si="1"/>
        <v>100</v>
      </c>
      <c r="F31" s="4">
        <f t="shared" si="2"/>
        <v>21361.599866802713</v>
      </c>
      <c r="G31" s="2">
        <f t="shared" si="3"/>
        <v>22053.328893423772</v>
      </c>
      <c r="I31" s="2">
        <f t="shared" si="10"/>
        <v>54945.440000000002</v>
      </c>
      <c r="J31" s="2">
        <f t="shared" si="4"/>
        <v>20000</v>
      </c>
      <c r="K31" s="2">
        <f t="shared" si="11"/>
        <v>1648.3632</v>
      </c>
      <c r="L31" s="4">
        <f t="shared" si="5"/>
        <v>21748.3632</v>
      </c>
      <c r="N31" s="2">
        <f t="shared" si="12"/>
        <v>53399.99</v>
      </c>
      <c r="O31" s="2">
        <f t="shared" si="6"/>
        <v>20000</v>
      </c>
      <c r="P31" s="2">
        <f t="shared" si="13"/>
        <v>1601.9996999999998</v>
      </c>
      <c r="Q31" s="4">
        <f t="shared" si="7"/>
        <v>21701.9997</v>
      </c>
      <c r="S31" s="4"/>
      <c r="T31" s="4"/>
      <c r="V31" s="2"/>
    </row>
    <row r="32" spans="1:22" x14ac:dyDescent="0.25">
      <c r="A32">
        <f t="shared" si="8"/>
        <v>5</v>
      </c>
      <c r="B32" s="34">
        <f t="shared" si="14"/>
        <v>22053.328893423772</v>
      </c>
      <c r="C32" s="2">
        <f t="shared" si="0"/>
        <v>3409.3895235289792</v>
      </c>
      <c r="D32" s="34">
        <f t="shared" si="9"/>
        <v>661.59986680271311</v>
      </c>
      <c r="E32" s="4">
        <f t="shared" si="1"/>
        <v>100</v>
      </c>
      <c r="F32" s="4">
        <f t="shared" si="2"/>
        <v>4170.9893903316924</v>
      </c>
      <c r="G32" s="2">
        <f t="shared" si="3"/>
        <v>18643.939369894793</v>
      </c>
      <c r="I32" s="2">
        <f t="shared" si="10"/>
        <v>34945.440000000002</v>
      </c>
      <c r="J32" s="2">
        <f t="shared" si="4"/>
        <v>-1148.3632</v>
      </c>
      <c r="K32" s="2">
        <f t="shared" si="11"/>
        <v>1048.3632</v>
      </c>
      <c r="L32" s="4">
        <f t="shared" si="5"/>
        <v>0</v>
      </c>
      <c r="N32" s="2">
        <f t="shared" si="12"/>
        <v>33399.99</v>
      </c>
      <c r="O32" s="2">
        <f t="shared" si="6"/>
        <v>-601.99969999999985</v>
      </c>
      <c r="P32" s="2">
        <f t="shared" si="13"/>
        <v>1001.9996999999998</v>
      </c>
      <c r="Q32" s="4">
        <f t="shared" si="7"/>
        <v>500</v>
      </c>
      <c r="S32" s="4"/>
      <c r="T32" s="4"/>
      <c r="V32" s="2"/>
    </row>
    <row r="33" spans="1:22" x14ac:dyDescent="0.25">
      <c r="A33">
        <f t="shared" si="8"/>
        <v>6</v>
      </c>
      <c r="B33" s="34">
        <f t="shared" si="14"/>
        <v>18643.939369894793</v>
      </c>
      <c r="C33" s="2">
        <f t="shared" si="0"/>
        <v>3511.6712092348489</v>
      </c>
      <c r="D33" s="34">
        <f t="shared" si="9"/>
        <v>559.31818109684377</v>
      </c>
      <c r="E33" s="4">
        <f t="shared" si="1"/>
        <v>100</v>
      </c>
      <c r="F33" s="4">
        <f t="shared" si="2"/>
        <v>4170.9893903316924</v>
      </c>
      <c r="G33" s="2">
        <f t="shared" si="3"/>
        <v>15132.268160659944</v>
      </c>
      <c r="I33" s="2">
        <f t="shared" si="10"/>
        <v>36093.803200000002</v>
      </c>
      <c r="J33" s="2">
        <f t="shared" si="4"/>
        <v>-1182.8140960000001</v>
      </c>
      <c r="K33" s="2">
        <f t="shared" si="11"/>
        <v>1082.8140960000001</v>
      </c>
      <c r="L33" s="4">
        <f t="shared" si="5"/>
        <v>0</v>
      </c>
      <c r="N33" s="2">
        <f t="shared" si="12"/>
        <v>34001.989699999998</v>
      </c>
      <c r="O33" s="2">
        <f t="shared" si="6"/>
        <v>-620.05969099999993</v>
      </c>
      <c r="P33" s="2">
        <f t="shared" si="13"/>
        <v>1020.0596909999999</v>
      </c>
      <c r="Q33" s="4">
        <f t="shared" si="7"/>
        <v>500</v>
      </c>
      <c r="S33" s="4"/>
      <c r="T33" s="4"/>
      <c r="V33" s="2"/>
    </row>
    <row r="34" spans="1:22" x14ac:dyDescent="0.25">
      <c r="A34">
        <f t="shared" si="8"/>
        <v>7</v>
      </c>
      <c r="B34" s="34">
        <f t="shared" si="14"/>
        <v>15132.268160659944</v>
      </c>
      <c r="C34" s="2">
        <f t="shared" si="0"/>
        <v>0</v>
      </c>
      <c r="D34" s="34">
        <f t="shared" si="9"/>
        <v>453.96804481979831</v>
      </c>
      <c r="E34" s="4">
        <f t="shared" si="1"/>
        <v>100</v>
      </c>
      <c r="F34" s="4">
        <f t="shared" si="2"/>
        <v>553.96804481979825</v>
      </c>
      <c r="G34" s="2">
        <f t="shared" si="3"/>
        <v>15132.268160659944</v>
      </c>
      <c r="I34" s="2">
        <f t="shared" si="10"/>
        <v>37276.617296000004</v>
      </c>
      <c r="J34" s="2">
        <f t="shared" si="4"/>
        <v>0</v>
      </c>
      <c r="K34" s="2">
        <f t="shared" si="11"/>
        <v>1118.2985188800001</v>
      </c>
      <c r="L34" s="4">
        <f t="shared" si="5"/>
        <v>1218.2985188800001</v>
      </c>
      <c r="N34" s="2">
        <f t="shared" si="12"/>
        <v>34622.049391</v>
      </c>
      <c r="O34" s="2">
        <f t="shared" si="6"/>
        <v>0</v>
      </c>
      <c r="P34" s="2">
        <f t="shared" si="13"/>
        <v>1038.6614817299999</v>
      </c>
      <c r="Q34" s="4">
        <f t="shared" si="7"/>
        <v>1138.6614817299999</v>
      </c>
      <c r="S34" s="4"/>
      <c r="T34" s="4"/>
      <c r="V34" s="2"/>
    </row>
    <row r="35" spans="1:22" x14ac:dyDescent="0.25">
      <c r="A35">
        <f t="shared" si="8"/>
        <v>8</v>
      </c>
      <c r="B35" s="34">
        <f t="shared" si="14"/>
        <v>15132.268160659944</v>
      </c>
      <c r="C35" s="2">
        <f t="shared" si="0"/>
        <v>0</v>
      </c>
      <c r="D35" s="34">
        <f t="shared" si="9"/>
        <v>453.96804481979831</v>
      </c>
      <c r="E35" s="4">
        <f t="shared" si="1"/>
        <v>100</v>
      </c>
      <c r="F35" s="4">
        <f t="shared" si="2"/>
        <v>553.96804481979825</v>
      </c>
      <c r="G35" s="2">
        <f t="shared" si="3"/>
        <v>15132.268160659944</v>
      </c>
      <c r="I35" s="2">
        <f t="shared" si="10"/>
        <v>37276.617296000004</v>
      </c>
      <c r="J35" s="2">
        <f t="shared" si="4"/>
        <v>0</v>
      </c>
      <c r="K35" s="2">
        <f t="shared" si="11"/>
        <v>1118.2985188800001</v>
      </c>
      <c r="L35" s="4">
        <f t="shared" si="5"/>
        <v>1218.2985188800001</v>
      </c>
      <c r="N35" s="2">
        <f t="shared" si="12"/>
        <v>34622.049391</v>
      </c>
      <c r="O35" s="2">
        <f t="shared" si="6"/>
        <v>0</v>
      </c>
      <c r="P35" s="2">
        <f t="shared" si="13"/>
        <v>1038.6614817299999</v>
      </c>
      <c r="Q35" s="4">
        <f t="shared" si="7"/>
        <v>1138.6614817299999</v>
      </c>
      <c r="S35" s="4"/>
      <c r="T35" s="4"/>
      <c r="V35" s="2"/>
    </row>
    <row r="36" spans="1:22" x14ac:dyDescent="0.25">
      <c r="A36">
        <f t="shared" si="8"/>
        <v>9</v>
      </c>
      <c r="B36" s="34">
        <f t="shared" si="14"/>
        <v>15132.268160659944</v>
      </c>
      <c r="C36" s="2">
        <f t="shared" si="0"/>
        <v>3617.0213455118942</v>
      </c>
      <c r="D36" s="34">
        <f t="shared" si="9"/>
        <v>453.96804481979831</v>
      </c>
      <c r="E36" s="4">
        <f t="shared" si="1"/>
        <v>100</v>
      </c>
      <c r="F36" s="4">
        <f t="shared" si="2"/>
        <v>4170.9893903316924</v>
      </c>
      <c r="G36" s="2">
        <f t="shared" si="3"/>
        <v>11515.24681514805</v>
      </c>
      <c r="I36" s="2">
        <f t="shared" si="10"/>
        <v>37276.617296000004</v>
      </c>
      <c r="J36" s="2">
        <f t="shared" si="4"/>
        <v>-1218.2985188800001</v>
      </c>
      <c r="K36" s="2">
        <f t="shared" si="11"/>
        <v>1118.2985188800001</v>
      </c>
      <c r="L36" s="4">
        <f t="shared" si="5"/>
        <v>0</v>
      </c>
      <c r="N36" s="2">
        <f t="shared" si="12"/>
        <v>34622.049391</v>
      </c>
      <c r="O36" s="2">
        <f t="shared" si="6"/>
        <v>-638.66148172999988</v>
      </c>
      <c r="P36" s="2">
        <f t="shared" si="13"/>
        <v>1038.6614817299999</v>
      </c>
      <c r="Q36" s="4">
        <f t="shared" si="7"/>
        <v>500</v>
      </c>
      <c r="S36" s="4"/>
      <c r="T36" s="4"/>
      <c r="V36" s="2"/>
    </row>
    <row r="37" spans="1:22" x14ac:dyDescent="0.25">
      <c r="A37">
        <f t="shared" si="8"/>
        <v>10</v>
      </c>
      <c r="B37" s="34">
        <f t="shared" si="14"/>
        <v>11515.24681514805</v>
      </c>
      <c r="C37" s="2">
        <f t="shared" si="0"/>
        <v>3725.5319858772509</v>
      </c>
      <c r="D37" s="34">
        <f t="shared" si="9"/>
        <v>345.45740445444147</v>
      </c>
      <c r="E37" s="4">
        <f t="shared" si="1"/>
        <v>100</v>
      </c>
      <c r="F37" s="4">
        <f t="shared" si="2"/>
        <v>4170.9893903316924</v>
      </c>
      <c r="G37" s="2">
        <f t="shared" si="3"/>
        <v>7789.7148292707989</v>
      </c>
      <c r="I37" s="2">
        <f t="shared" si="10"/>
        <v>38494.915814880005</v>
      </c>
      <c r="J37" s="2">
        <f t="shared" si="4"/>
        <v>-1254.8474744464002</v>
      </c>
      <c r="K37" s="2">
        <f t="shared" si="11"/>
        <v>1154.8474744464002</v>
      </c>
      <c r="L37" s="4">
        <f t="shared" si="5"/>
        <v>0</v>
      </c>
      <c r="N37" s="2">
        <f t="shared" si="12"/>
        <v>35260.71087273</v>
      </c>
      <c r="O37" s="2">
        <f t="shared" si="6"/>
        <v>-657.82132618190008</v>
      </c>
      <c r="P37" s="2">
        <f t="shared" si="13"/>
        <v>1057.8213261819001</v>
      </c>
      <c r="Q37" s="4">
        <f t="shared" si="7"/>
        <v>500</v>
      </c>
      <c r="S37" s="4"/>
      <c r="T37" s="4"/>
      <c r="V37" s="2"/>
    </row>
    <row r="38" spans="1:22" x14ac:dyDescent="0.25">
      <c r="A38">
        <f t="shared" si="8"/>
        <v>11</v>
      </c>
      <c r="B38" s="34">
        <f t="shared" si="14"/>
        <v>7789.7148292707989</v>
      </c>
      <c r="C38" s="2">
        <f t="shared" si="0"/>
        <v>3837.2979454535684</v>
      </c>
      <c r="D38" s="34">
        <f t="shared" si="9"/>
        <v>233.69144487812395</v>
      </c>
      <c r="E38" s="4">
        <f t="shared" si="1"/>
        <v>100</v>
      </c>
      <c r="F38" s="4">
        <f t="shared" si="2"/>
        <v>4170.9893903316924</v>
      </c>
      <c r="G38" s="2">
        <f t="shared" si="3"/>
        <v>3952.4168838172304</v>
      </c>
      <c r="I38" s="2">
        <f t="shared" si="10"/>
        <v>39749.763289326409</v>
      </c>
      <c r="J38" s="2">
        <f t="shared" si="4"/>
        <v>-1292.4928986797922</v>
      </c>
      <c r="K38" s="2">
        <f t="shared" si="11"/>
        <v>1192.4928986797922</v>
      </c>
      <c r="L38" s="4">
        <f t="shared" si="5"/>
        <v>0</v>
      </c>
      <c r="N38" s="2">
        <f t="shared" si="12"/>
        <v>35918.532198911897</v>
      </c>
      <c r="O38" s="2">
        <f t="shared" si="6"/>
        <v>-677.55596596735677</v>
      </c>
      <c r="P38" s="2">
        <f t="shared" si="13"/>
        <v>1077.5559659673568</v>
      </c>
      <c r="Q38" s="4">
        <f t="shared" si="7"/>
        <v>500</v>
      </c>
      <c r="S38" s="4"/>
      <c r="T38" s="4"/>
      <c r="V38" s="2"/>
    </row>
    <row r="39" spans="1:22" x14ac:dyDescent="0.25">
      <c r="A39">
        <f t="shared" si="8"/>
        <v>12</v>
      </c>
      <c r="B39" s="34">
        <f t="shared" si="14"/>
        <v>3952.4168838172304</v>
      </c>
      <c r="C39" s="2">
        <f t="shared" si="0"/>
        <v>3952.4168838171754</v>
      </c>
      <c r="D39" s="34">
        <f t="shared" si="9"/>
        <v>118.5725065145169</v>
      </c>
      <c r="E39" s="4">
        <f t="shared" si="1"/>
        <v>100</v>
      </c>
      <c r="F39" s="4">
        <f t="shared" si="2"/>
        <v>4170.9893903316924</v>
      </c>
      <c r="G39" s="2">
        <f t="shared" si="3"/>
        <v>5.5024429457262158E-11</v>
      </c>
      <c r="I39" s="2">
        <f t="shared" si="10"/>
        <v>41042.256188006198</v>
      </c>
      <c r="J39" s="2">
        <f t="shared" si="4"/>
        <v>-1331.2676856401858</v>
      </c>
      <c r="K39" s="2">
        <f t="shared" si="11"/>
        <v>1231.2676856401858</v>
      </c>
      <c r="L39" s="4">
        <f t="shared" si="5"/>
        <v>0</v>
      </c>
      <c r="N39" s="2">
        <f t="shared" si="12"/>
        <v>36596.088164879257</v>
      </c>
      <c r="O39" s="2">
        <f t="shared" si="6"/>
        <v>-697.8826449463777</v>
      </c>
      <c r="P39" s="2">
        <f t="shared" si="13"/>
        <v>1097.8826449463777</v>
      </c>
      <c r="Q39" s="4">
        <f t="shared" si="7"/>
        <v>500</v>
      </c>
      <c r="S39" s="4"/>
      <c r="T39" s="4"/>
      <c r="V39" s="2"/>
    </row>
    <row r="40" spans="1:22" x14ac:dyDescent="0.25">
      <c r="A40" t="str">
        <f t="shared" si="8"/>
        <v/>
      </c>
      <c r="B40" s="34" t="str">
        <f t="shared" si="14"/>
        <v/>
      </c>
      <c r="C40" s="2" t="str">
        <f t="shared" si="0"/>
        <v/>
      </c>
      <c r="D40" s="34" t="str">
        <f t="shared" si="9"/>
        <v/>
      </c>
      <c r="E40" s="4" t="str">
        <f t="shared" si="1"/>
        <v/>
      </c>
      <c r="F40" s="4" t="str">
        <f t="shared" si="2"/>
        <v/>
      </c>
      <c r="G40" s="2" t="str">
        <f t="shared" si="3"/>
        <v/>
      </c>
      <c r="I40" s="2" t="str">
        <f t="shared" si="10"/>
        <v/>
      </c>
      <c r="J40" s="2" t="str">
        <f t="shared" si="4"/>
        <v/>
      </c>
      <c r="K40" s="2" t="str">
        <f t="shared" si="11"/>
        <v/>
      </c>
      <c r="L40" s="4" t="str">
        <f t="shared" si="5"/>
        <v/>
      </c>
      <c r="N40" s="2" t="str">
        <f t="shared" si="12"/>
        <v/>
      </c>
      <c r="O40" s="2" t="str">
        <f t="shared" si="6"/>
        <v/>
      </c>
      <c r="P40" s="2" t="str">
        <f t="shared" si="13"/>
        <v/>
      </c>
      <c r="Q40" s="4" t="str">
        <f t="shared" si="7"/>
        <v/>
      </c>
      <c r="S40" s="4"/>
      <c r="T40" s="4"/>
      <c r="V40" s="2"/>
    </row>
    <row r="41" spans="1:22" x14ac:dyDescent="0.25">
      <c r="A41" t="str">
        <f t="shared" si="8"/>
        <v/>
      </c>
      <c r="B41" s="34" t="str">
        <f t="shared" si="14"/>
        <v/>
      </c>
      <c r="C41" s="2" t="str">
        <f t="shared" si="0"/>
        <v/>
      </c>
      <c r="D41" s="34" t="str">
        <f t="shared" si="9"/>
        <v/>
      </c>
      <c r="E41" s="4" t="str">
        <f t="shared" si="1"/>
        <v/>
      </c>
      <c r="F41" s="4" t="str">
        <f t="shared" si="2"/>
        <v/>
      </c>
      <c r="G41" s="2" t="str">
        <f t="shared" si="3"/>
        <v/>
      </c>
      <c r="I41" s="2" t="str">
        <f t="shared" si="10"/>
        <v/>
      </c>
      <c r="J41" s="2" t="str">
        <f t="shared" si="4"/>
        <v/>
      </c>
      <c r="K41" s="2" t="str">
        <f t="shared" si="11"/>
        <v/>
      </c>
      <c r="L41" s="4" t="str">
        <f t="shared" si="5"/>
        <v/>
      </c>
      <c r="N41" s="2" t="str">
        <f t="shared" si="12"/>
        <v/>
      </c>
      <c r="O41" s="2" t="str">
        <f t="shared" si="6"/>
        <v/>
      </c>
      <c r="P41" s="2" t="str">
        <f t="shared" si="13"/>
        <v/>
      </c>
      <c r="Q41" s="4" t="str">
        <f t="shared" si="7"/>
        <v/>
      </c>
      <c r="S41" s="4"/>
      <c r="T41" s="4"/>
      <c r="V41" s="2"/>
    </row>
    <row r="42" spans="1:22" x14ac:dyDescent="0.25">
      <c r="A42" t="str">
        <f t="shared" si="8"/>
        <v/>
      </c>
      <c r="B42" s="34" t="str">
        <f t="shared" si="14"/>
        <v/>
      </c>
      <c r="C42" s="2" t="str">
        <f t="shared" si="0"/>
        <v/>
      </c>
      <c r="D42" s="34" t="str">
        <f t="shared" si="9"/>
        <v/>
      </c>
      <c r="E42" s="4" t="str">
        <f t="shared" si="1"/>
        <v/>
      </c>
      <c r="F42" s="4" t="str">
        <f t="shared" si="2"/>
        <v/>
      </c>
      <c r="G42" s="2" t="str">
        <f t="shared" si="3"/>
        <v/>
      </c>
      <c r="I42" s="2" t="str">
        <f t="shared" si="10"/>
        <v/>
      </c>
      <c r="J42" s="2" t="str">
        <f t="shared" si="4"/>
        <v/>
      </c>
      <c r="K42" s="2" t="str">
        <f t="shared" si="11"/>
        <v/>
      </c>
      <c r="L42" s="4" t="str">
        <f t="shared" si="5"/>
        <v/>
      </c>
      <c r="N42" s="2" t="str">
        <f t="shared" si="12"/>
        <v/>
      </c>
      <c r="O42" s="2" t="str">
        <f t="shared" si="6"/>
        <v/>
      </c>
      <c r="P42" s="2" t="str">
        <f t="shared" si="13"/>
        <v/>
      </c>
      <c r="Q42" s="4" t="str">
        <f t="shared" si="7"/>
        <v/>
      </c>
      <c r="S42" s="4"/>
      <c r="T42" s="4"/>
      <c r="V42" s="2"/>
    </row>
    <row r="43" spans="1:22" x14ac:dyDescent="0.25">
      <c r="A43" t="str">
        <f t="shared" si="8"/>
        <v/>
      </c>
      <c r="B43" s="34" t="str">
        <f t="shared" si="14"/>
        <v/>
      </c>
      <c r="C43" s="2" t="str">
        <f t="shared" si="0"/>
        <v/>
      </c>
      <c r="D43" s="34" t="str">
        <f t="shared" si="9"/>
        <v/>
      </c>
      <c r="E43" s="4" t="str">
        <f t="shared" si="1"/>
        <v/>
      </c>
      <c r="F43" s="4" t="str">
        <f t="shared" si="2"/>
        <v/>
      </c>
      <c r="G43" s="2" t="str">
        <f t="shared" si="3"/>
        <v/>
      </c>
      <c r="I43" s="2" t="str">
        <f t="shared" si="10"/>
        <v/>
      </c>
      <c r="J43" s="2" t="str">
        <f t="shared" si="4"/>
        <v/>
      </c>
      <c r="K43" s="2" t="str">
        <f t="shared" si="11"/>
        <v/>
      </c>
      <c r="L43" s="4" t="str">
        <f t="shared" si="5"/>
        <v/>
      </c>
      <c r="N43" s="2" t="str">
        <f t="shared" si="12"/>
        <v/>
      </c>
      <c r="O43" s="2" t="str">
        <f t="shared" si="6"/>
        <v/>
      </c>
      <c r="P43" s="2" t="str">
        <f t="shared" si="13"/>
        <v/>
      </c>
      <c r="Q43" s="4" t="str">
        <f t="shared" si="7"/>
        <v/>
      </c>
      <c r="S43" s="4"/>
      <c r="T43" s="4"/>
      <c r="V43" s="2"/>
    </row>
    <row r="44" spans="1:22" x14ac:dyDescent="0.25">
      <c r="A44" t="str">
        <f t="shared" si="8"/>
        <v/>
      </c>
      <c r="B44" s="34" t="str">
        <f t="shared" si="14"/>
        <v/>
      </c>
      <c r="C44" s="2" t="str">
        <f t="shared" si="0"/>
        <v/>
      </c>
      <c r="D44" s="34" t="str">
        <f t="shared" si="9"/>
        <v/>
      </c>
      <c r="E44" s="4" t="str">
        <f t="shared" si="1"/>
        <v/>
      </c>
      <c r="F44" s="4" t="str">
        <f t="shared" si="2"/>
        <v/>
      </c>
      <c r="G44" s="2" t="str">
        <f t="shared" si="3"/>
        <v/>
      </c>
      <c r="I44" s="2" t="str">
        <f t="shared" si="10"/>
        <v/>
      </c>
      <c r="J44" s="2" t="str">
        <f t="shared" si="4"/>
        <v/>
      </c>
      <c r="K44" s="2" t="str">
        <f t="shared" si="11"/>
        <v/>
      </c>
      <c r="L44" s="4" t="str">
        <f t="shared" si="5"/>
        <v/>
      </c>
      <c r="N44" s="2" t="str">
        <f t="shared" si="12"/>
        <v/>
      </c>
      <c r="O44" s="2" t="str">
        <f t="shared" si="6"/>
        <v/>
      </c>
      <c r="P44" s="2" t="str">
        <f t="shared" si="13"/>
        <v/>
      </c>
      <c r="Q44" s="4" t="str">
        <f t="shared" si="7"/>
        <v/>
      </c>
      <c r="S44" s="4"/>
      <c r="T44" s="4"/>
      <c r="V44" s="2"/>
    </row>
    <row r="45" spans="1:22" x14ac:dyDescent="0.25">
      <c r="A45" t="str">
        <f t="shared" si="8"/>
        <v/>
      </c>
      <c r="B45" s="34" t="str">
        <f t="shared" si="14"/>
        <v/>
      </c>
      <c r="C45" s="2" t="str">
        <f t="shared" si="0"/>
        <v/>
      </c>
      <c r="D45" s="34" t="str">
        <f t="shared" si="9"/>
        <v/>
      </c>
      <c r="E45" s="4" t="str">
        <f t="shared" si="1"/>
        <v/>
      </c>
      <c r="F45" s="4" t="str">
        <f t="shared" si="2"/>
        <v/>
      </c>
      <c r="G45" s="2" t="str">
        <f t="shared" si="3"/>
        <v/>
      </c>
      <c r="I45" s="2" t="str">
        <f t="shared" si="10"/>
        <v/>
      </c>
      <c r="J45" s="2" t="str">
        <f t="shared" si="4"/>
        <v/>
      </c>
      <c r="K45" s="2" t="str">
        <f t="shared" si="11"/>
        <v/>
      </c>
      <c r="L45" s="4" t="str">
        <f t="shared" si="5"/>
        <v/>
      </c>
      <c r="N45" s="2" t="str">
        <f t="shared" si="12"/>
        <v/>
      </c>
      <c r="O45" s="2" t="str">
        <f t="shared" si="6"/>
        <v/>
      </c>
      <c r="P45" s="2" t="str">
        <f t="shared" si="13"/>
        <v/>
      </c>
      <c r="Q45" s="4" t="str">
        <f t="shared" si="7"/>
        <v/>
      </c>
      <c r="S45" s="4"/>
      <c r="T45" s="4"/>
      <c r="V45" s="2"/>
    </row>
    <row r="46" spans="1:22" x14ac:dyDescent="0.25">
      <c r="A46" t="str">
        <f t="shared" si="8"/>
        <v/>
      </c>
      <c r="B46" s="34" t="str">
        <f t="shared" si="14"/>
        <v/>
      </c>
      <c r="C46" s="2" t="str">
        <f t="shared" si="0"/>
        <v/>
      </c>
      <c r="D46" s="34" t="str">
        <f t="shared" si="9"/>
        <v/>
      </c>
      <c r="E46" s="4" t="str">
        <f t="shared" si="1"/>
        <v/>
      </c>
      <c r="F46" s="4" t="str">
        <f t="shared" si="2"/>
        <v/>
      </c>
      <c r="G46" s="2" t="str">
        <f t="shared" si="3"/>
        <v/>
      </c>
      <c r="I46" s="2" t="str">
        <f t="shared" si="10"/>
        <v/>
      </c>
      <c r="J46" s="2" t="str">
        <f t="shared" si="4"/>
        <v/>
      </c>
      <c r="K46" s="2" t="str">
        <f t="shared" si="11"/>
        <v/>
      </c>
      <c r="L46" s="4" t="str">
        <f t="shared" si="5"/>
        <v/>
      </c>
      <c r="N46" s="2" t="str">
        <f t="shared" si="12"/>
        <v/>
      </c>
      <c r="O46" s="2" t="str">
        <f t="shared" si="6"/>
        <v/>
      </c>
      <c r="P46" s="2" t="str">
        <f t="shared" si="13"/>
        <v/>
      </c>
      <c r="Q46" s="4" t="str">
        <f t="shared" si="7"/>
        <v/>
      </c>
      <c r="S46" s="4"/>
      <c r="T46" s="4"/>
      <c r="V46" s="2"/>
    </row>
    <row r="47" spans="1:22" x14ac:dyDescent="0.25">
      <c r="A47" t="str">
        <f t="shared" si="8"/>
        <v/>
      </c>
      <c r="B47" s="34" t="str">
        <f t="shared" si="14"/>
        <v/>
      </c>
      <c r="C47" s="2" t="str">
        <f t="shared" si="0"/>
        <v/>
      </c>
      <c r="D47" s="34" t="str">
        <f t="shared" si="9"/>
        <v/>
      </c>
      <c r="E47" s="4" t="str">
        <f t="shared" si="1"/>
        <v/>
      </c>
      <c r="F47" s="4" t="str">
        <f t="shared" si="2"/>
        <v/>
      </c>
      <c r="G47" s="2" t="str">
        <f t="shared" si="3"/>
        <v/>
      </c>
      <c r="I47" s="2" t="str">
        <f t="shared" si="10"/>
        <v/>
      </c>
      <c r="J47" s="2" t="str">
        <f t="shared" si="4"/>
        <v/>
      </c>
      <c r="K47" s="2" t="str">
        <f t="shared" si="11"/>
        <v/>
      </c>
      <c r="L47" s="4" t="str">
        <f t="shared" si="5"/>
        <v/>
      </c>
      <c r="N47" s="2" t="str">
        <f t="shared" si="12"/>
        <v/>
      </c>
      <c r="O47" s="2" t="str">
        <f t="shared" si="6"/>
        <v/>
      </c>
      <c r="P47" s="2" t="str">
        <f t="shared" si="13"/>
        <v/>
      </c>
      <c r="Q47" s="4" t="str">
        <f t="shared" si="7"/>
        <v/>
      </c>
      <c r="S47" s="4"/>
      <c r="T47" s="4"/>
      <c r="V47" s="2"/>
    </row>
    <row r="48" spans="1:22" x14ac:dyDescent="0.25">
      <c r="A48" t="str">
        <f t="shared" si="8"/>
        <v/>
      </c>
      <c r="B48" s="34" t="str">
        <f t="shared" si="14"/>
        <v/>
      </c>
      <c r="C48" s="2" t="str">
        <f t="shared" si="0"/>
        <v/>
      </c>
      <c r="D48" s="34" t="str">
        <f t="shared" si="9"/>
        <v/>
      </c>
      <c r="E48" s="4" t="str">
        <f t="shared" si="1"/>
        <v/>
      </c>
      <c r="F48" s="4" t="str">
        <f t="shared" si="2"/>
        <v/>
      </c>
      <c r="G48" s="2" t="str">
        <f t="shared" si="3"/>
        <v/>
      </c>
      <c r="I48" s="2" t="str">
        <f t="shared" si="10"/>
        <v/>
      </c>
      <c r="J48" s="2" t="str">
        <f t="shared" si="4"/>
        <v/>
      </c>
      <c r="K48" s="2" t="str">
        <f t="shared" si="11"/>
        <v/>
      </c>
      <c r="L48" s="4" t="str">
        <f t="shared" si="5"/>
        <v/>
      </c>
      <c r="N48" s="2" t="str">
        <f t="shared" si="12"/>
        <v/>
      </c>
      <c r="O48" s="2" t="str">
        <f t="shared" si="6"/>
        <v/>
      </c>
      <c r="P48" s="2" t="str">
        <f t="shared" si="13"/>
        <v/>
      </c>
      <c r="Q48" s="4" t="str">
        <f t="shared" si="7"/>
        <v/>
      </c>
      <c r="T48" s="24"/>
      <c r="V48" s="2"/>
    </row>
    <row r="49" spans="1:22" x14ac:dyDescent="0.25">
      <c r="A49" t="str">
        <f t="shared" si="8"/>
        <v/>
      </c>
      <c r="B49" s="34" t="str">
        <f t="shared" si="14"/>
        <v/>
      </c>
      <c r="C49" s="2" t="str">
        <f t="shared" si="0"/>
        <v/>
      </c>
      <c r="D49" s="34" t="str">
        <f t="shared" si="9"/>
        <v/>
      </c>
      <c r="E49" s="4" t="str">
        <f t="shared" si="1"/>
        <v/>
      </c>
      <c r="F49" s="4" t="str">
        <f t="shared" si="2"/>
        <v/>
      </c>
      <c r="G49" s="2" t="str">
        <f t="shared" si="3"/>
        <v/>
      </c>
      <c r="I49" s="2" t="str">
        <f t="shared" si="10"/>
        <v/>
      </c>
      <c r="J49" s="2" t="str">
        <f t="shared" si="4"/>
        <v/>
      </c>
      <c r="K49" s="2" t="str">
        <f t="shared" si="11"/>
        <v/>
      </c>
      <c r="L49" s="4" t="str">
        <f t="shared" si="5"/>
        <v/>
      </c>
      <c r="N49" s="2" t="str">
        <f t="shared" si="12"/>
        <v/>
      </c>
      <c r="O49" s="2" t="str">
        <f t="shared" si="6"/>
        <v/>
      </c>
      <c r="P49" s="2" t="str">
        <f t="shared" si="13"/>
        <v/>
      </c>
      <c r="Q49" s="4" t="str">
        <f t="shared" si="7"/>
        <v/>
      </c>
      <c r="T49" s="24"/>
      <c r="V49" s="2"/>
    </row>
    <row r="50" spans="1:22" x14ac:dyDescent="0.25">
      <c r="A50" t="str">
        <f t="shared" si="8"/>
        <v/>
      </c>
      <c r="B50" s="34" t="str">
        <f t="shared" si="14"/>
        <v/>
      </c>
      <c r="C50" s="2" t="str">
        <f t="shared" si="0"/>
        <v/>
      </c>
      <c r="D50" s="34" t="str">
        <f t="shared" si="9"/>
        <v/>
      </c>
      <c r="E50" s="4" t="str">
        <f t="shared" si="1"/>
        <v/>
      </c>
      <c r="F50" s="4" t="str">
        <f t="shared" si="2"/>
        <v/>
      </c>
      <c r="G50" s="2" t="str">
        <f t="shared" si="3"/>
        <v/>
      </c>
      <c r="I50" s="2" t="str">
        <f t="shared" si="10"/>
        <v/>
      </c>
      <c r="J50" s="2" t="str">
        <f t="shared" si="4"/>
        <v/>
      </c>
      <c r="K50" s="2" t="str">
        <f t="shared" si="11"/>
        <v/>
      </c>
      <c r="L50" s="4" t="str">
        <f t="shared" si="5"/>
        <v/>
      </c>
      <c r="N50" s="2" t="str">
        <f t="shared" si="12"/>
        <v/>
      </c>
      <c r="O50" s="2" t="str">
        <f t="shared" si="6"/>
        <v/>
      </c>
      <c r="P50" s="2" t="str">
        <f t="shared" si="13"/>
        <v/>
      </c>
      <c r="Q50" s="4" t="str">
        <f t="shared" si="7"/>
        <v/>
      </c>
      <c r="T50" s="24"/>
      <c r="V50" s="2"/>
    </row>
    <row r="51" spans="1:22" x14ac:dyDescent="0.25">
      <c r="A51" t="str">
        <f t="shared" si="8"/>
        <v/>
      </c>
      <c r="B51" s="34" t="str">
        <f t="shared" si="14"/>
        <v/>
      </c>
      <c r="C51" s="2" t="str">
        <f t="shared" si="0"/>
        <v/>
      </c>
      <c r="D51" s="34" t="str">
        <f t="shared" si="9"/>
        <v/>
      </c>
      <c r="E51" s="4" t="str">
        <f t="shared" si="1"/>
        <v/>
      </c>
      <c r="F51" s="4" t="str">
        <f t="shared" si="2"/>
        <v/>
      </c>
      <c r="G51" s="2" t="str">
        <f t="shared" si="3"/>
        <v/>
      </c>
      <c r="I51" s="2" t="str">
        <f t="shared" si="10"/>
        <v/>
      </c>
      <c r="J51" s="2" t="str">
        <f t="shared" si="4"/>
        <v/>
      </c>
      <c r="K51" s="2" t="str">
        <f t="shared" si="11"/>
        <v/>
      </c>
      <c r="L51" s="4" t="str">
        <f t="shared" si="5"/>
        <v/>
      </c>
      <c r="N51" s="2" t="str">
        <f t="shared" si="12"/>
        <v/>
      </c>
      <c r="O51" s="2" t="str">
        <f t="shared" si="6"/>
        <v/>
      </c>
      <c r="P51" s="2" t="str">
        <f t="shared" si="13"/>
        <v/>
      </c>
      <c r="Q51" s="4" t="str">
        <f t="shared" si="7"/>
        <v/>
      </c>
      <c r="T51" s="24"/>
      <c r="V51" s="2"/>
    </row>
    <row r="52" spans="1:22" x14ac:dyDescent="0.25">
      <c r="A52" t="str">
        <f t="shared" si="8"/>
        <v/>
      </c>
      <c r="B52" s="34" t="str">
        <f t="shared" si="14"/>
        <v/>
      </c>
      <c r="C52" s="2" t="str">
        <f t="shared" si="0"/>
        <v/>
      </c>
      <c r="D52" s="34" t="str">
        <f t="shared" si="9"/>
        <v/>
      </c>
      <c r="E52" s="4" t="str">
        <f t="shared" si="1"/>
        <v/>
      </c>
      <c r="F52" s="4" t="str">
        <f t="shared" si="2"/>
        <v/>
      </c>
      <c r="G52" s="2" t="str">
        <f t="shared" si="3"/>
        <v/>
      </c>
      <c r="I52" s="2" t="str">
        <f t="shared" si="10"/>
        <v/>
      </c>
      <c r="J52" s="2" t="str">
        <f t="shared" si="4"/>
        <v/>
      </c>
      <c r="K52" s="2" t="str">
        <f t="shared" si="11"/>
        <v/>
      </c>
      <c r="L52" s="4" t="str">
        <f t="shared" si="5"/>
        <v/>
      </c>
      <c r="N52" s="2" t="str">
        <f t="shared" si="12"/>
        <v/>
      </c>
      <c r="O52" s="2" t="str">
        <f t="shared" si="6"/>
        <v/>
      </c>
      <c r="P52" s="2" t="str">
        <f t="shared" si="13"/>
        <v/>
      </c>
      <c r="Q52" s="4" t="str">
        <f t="shared" si="7"/>
        <v/>
      </c>
      <c r="T52" s="24"/>
      <c r="V52" s="2"/>
    </row>
    <row r="53" spans="1:22" x14ac:dyDescent="0.25">
      <c r="A53" t="str">
        <f t="shared" si="8"/>
        <v/>
      </c>
      <c r="B53" s="34" t="str">
        <f t="shared" si="14"/>
        <v/>
      </c>
      <c r="C53" s="2" t="str">
        <f t="shared" si="0"/>
        <v/>
      </c>
      <c r="D53" s="34" t="str">
        <f t="shared" si="9"/>
        <v/>
      </c>
      <c r="E53" s="4" t="str">
        <f t="shared" si="1"/>
        <v/>
      </c>
      <c r="F53" s="4" t="str">
        <f t="shared" si="2"/>
        <v/>
      </c>
      <c r="G53" s="2" t="str">
        <f t="shared" si="3"/>
        <v/>
      </c>
      <c r="I53" s="2" t="str">
        <f t="shared" si="10"/>
        <v/>
      </c>
      <c r="J53" s="2" t="str">
        <f t="shared" si="4"/>
        <v/>
      </c>
      <c r="K53" s="2" t="str">
        <f t="shared" si="11"/>
        <v/>
      </c>
      <c r="L53" s="4" t="str">
        <f t="shared" si="5"/>
        <v/>
      </c>
      <c r="N53" s="2" t="str">
        <f t="shared" si="12"/>
        <v/>
      </c>
      <c r="O53" s="2" t="str">
        <f t="shared" si="6"/>
        <v/>
      </c>
      <c r="P53" s="2" t="str">
        <f t="shared" si="13"/>
        <v/>
      </c>
      <c r="Q53" s="4" t="str">
        <f t="shared" si="7"/>
        <v/>
      </c>
      <c r="T53" s="24"/>
      <c r="V53" s="2"/>
    </row>
    <row r="54" spans="1:22" x14ac:dyDescent="0.25">
      <c r="A54" t="str">
        <f t="shared" si="8"/>
        <v/>
      </c>
      <c r="B54" s="34" t="str">
        <f t="shared" si="14"/>
        <v/>
      </c>
      <c r="C54" s="2" t="str">
        <f t="shared" si="0"/>
        <v/>
      </c>
      <c r="D54" s="34" t="str">
        <f t="shared" si="9"/>
        <v/>
      </c>
      <c r="E54" s="4" t="str">
        <f t="shared" si="1"/>
        <v/>
      </c>
      <c r="F54" s="4" t="str">
        <f t="shared" si="2"/>
        <v/>
      </c>
      <c r="G54" s="2" t="str">
        <f t="shared" si="3"/>
        <v/>
      </c>
      <c r="I54" s="2" t="str">
        <f t="shared" si="10"/>
        <v/>
      </c>
      <c r="J54" s="2" t="str">
        <f t="shared" si="4"/>
        <v/>
      </c>
      <c r="K54" s="2" t="str">
        <f t="shared" si="11"/>
        <v/>
      </c>
      <c r="L54" s="4" t="str">
        <f t="shared" si="5"/>
        <v/>
      </c>
      <c r="N54" s="2" t="str">
        <f t="shared" si="12"/>
        <v/>
      </c>
      <c r="O54" s="2" t="str">
        <f t="shared" si="6"/>
        <v/>
      </c>
      <c r="P54" s="2" t="str">
        <f t="shared" si="13"/>
        <v/>
      </c>
      <c r="Q54" s="4" t="str">
        <f t="shared" si="7"/>
        <v/>
      </c>
      <c r="T54" s="24"/>
      <c r="V54" s="2"/>
    </row>
    <row r="55" spans="1:22" x14ac:dyDescent="0.25">
      <c r="A55" t="str">
        <f t="shared" si="8"/>
        <v/>
      </c>
      <c r="B55" s="34" t="str">
        <f t="shared" si="14"/>
        <v/>
      </c>
      <c r="C55" s="2" t="str">
        <f t="shared" si="0"/>
        <v/>
      </c>
      <c r="D55" s="34" t="str">
        <f t="shared" si="9"/>
        <v/>
      </c>
      <c r="E55" s="4" t="str">
        <f t="shared" si="1"/>
        <v/>
      </c>
      <c r="F55" s="4" t="str">
        <f t="shared" si="2"/>
        <v/>
      </c>
      <c r="G55" s="2" t="str">
        <f t="shared" si="3"/>
        <v/>
      </c>
      <c r="I55" s="2" t="str">
        <f t="shared" si="10"/>
        <v/>
      </c>
      <c r="J55" s="2" t="str">
        <f t="shared" si="4"/>
        <v/>
      </c>
      <c r="K55" s="2" t="str">
        <f t="shared" si="11"/>
        <v/>
      </c>
      <c r="L55" s="4" t="str">
        <f t="shared" si="5"/>
        <v/>
      </c>
      <c r="N55" s="2" t="str">
        <f t="shared" si="12"/>
        <v/>
      </c>
      <c r="O55" s="2" t="str">
        <f t="shared" si="6"/>
        <v/>
      </c>
      <c r="P55" s="2" t="str">
        <f t="shared" si="13"/>
        <v/>
      </c>
      <c r="Q55" s="4" t="str">
        <f t="shared" si="7"/>
        <v/>
      </c>
      <c r="T55" s="24"/>
      <c r="V55" s="2"/>
    </row>
    <row r="56" spans="1:22" x14ac:dyDescent="0.25">
      <c r="A56" t="str">
        <f t="shared" si="8"/>
        <v/>
      </c>
      <c r="B56" s="34" t="str">
        <f t="shared" si="14"/>
        <v/>
      </c>
      <c r="C56" s="2" t="str">
        <f t="shared" si="0"/>
        <v/>
      </c>
      <c r="D56" s="34" t="str">
        <f t="shared" si="9"/>
        <v/>
      </c>
      <c r="E56" s="4" t="str">
        <f t="shared" si="1"/>
        <v/>
      </c>
      <c r="F56" s="4" t="str">
        <f t="shared" si="2"/>
        <v/>
      </c>
      <c r="G56" s="2" t="str">
        <f t="shared" si="3"/>
        <v/>
      </c>
      <c r="I56" s="2" t="str">
        <f t="shared" si="10"/>
        <v/>
      </c>
      <c r="J56" s="2" t="str">
        <f t="shared" si="4"/>
        <v/>
      </c>
      <c r="K56" s="2" t="str">
        <f t="shared" si="11"/>
        <v/>
      </c>
      <c r="L56" s="4" t="str">
        <f t="shared" si="5"/>
        <v/>
      </c>
      <c r="N56" s="2" t="str">
        <f t="shared" si="12"/>
        <v/>
      </c>
      <c r="O56" s="2" t="str">
        <f t="shared" si="6"/>
        <v/>
      </c>
      <c r="P56" s="2" t="str">
        <f t="shared" si="13"/>
        <v/>
      </c>
      <c r="Q56" s="4" t="str">
        <f t="shared" si="7"/>
        <v/>
      </c>
      <c r="T56" s="24"/>
      <c r="V56" s="2"/>
    </row>
    <row r="57" spans="1:22" x14ac:dyDescent="0.25">
      <c r="A57" t="str">
        <f t="shared" si="8"/>
        <v/>
      </c>
      <c r="B57" s="34" t="str">
        <f t="shared" si="14"/>
        <v/>
      </c>
      <c r="C57" s="2" t="str">
        <f t="shared" si="0"/>
        <v/>
      </c>
      <c r="D57" s="34" t="str">
        <f t="shared" si="9"/>
        <v/>
      </c>
      <c r="E57" s="4" t="str">
        <f t="shared" si="1"/>
        <v/>
      </c>
      <c r="F57" s="4" t="str">
        <f t="shared" si="2"/>
        <v/>
      </c>
      <c r="G57" s="2" t="str">
        <f t="shared" si="3"/>
        <v/>
      </c>
      <c r="I57" s="2" t="str">
        <f t="shared" si="10"/>
        <v/>
      </c>
      <c r="J57" s="2" t="str">
        <f t="shared" si="4"/>
        <v/>
      </c>
      <c r="K57" s="2" t="str">
        <f t="shared" si="11"/>
        <v/>
      </c>
      <c r="L57" s="4" t="str">
        <f t="shared" si="5"/>
        <v/>
      </c>
      <c r="N57" s="2" t="str">
        <f t="shared" si="12"/>
        <v/>
      </c>
      <c r="O57" s="2" t="str">
        <f t="shared" si="6"/>
        <v/>
      </c>
      <c r="P57" s="2" t="str">
        <f t="shared" si="13"/>
        <v/>
      </c>
      <c r="Q57" s="4" t="str">
        <f t="shared" si="7"/>
        <v/>
      </c>
      <c r="T57" s="24"/>
      <c r="V57" s="2"/>
    </row>
    <row r="58" spans="1:22" x14ac:dyDescent="0.25">
      <c r="A58" t="str">
        <f t="shared" si="8"/>
        <v/>
      </c>
      <c r="B58" s="34" t="str">
        <f t="shared" si="14"/>
        <v/>
      </c>
      <c r="C58" s="2" t="str">
        <f t="shared" si="0"/>
        <v/>
      </c>
      <c r="D58" s="34" t="str">
        <f t="shared" si="9"/>
        <v/>
      </c>
      <c r="E58" s="4" t="str">
        <f t="shared" si="1"/>
        <v/>
      </c>
      <c r="F58" s="4" t="str">
        <f t="shared" si="2"/>
        <v/>
      </c>
      <c r="G58" s="2" t="str">
        <f t="shared" si="3"/>
        <v/>
      </c>
      <c r="I58" s="2" t="str">
        <f t="shared" si="10"/>
        <v/>
      </c>
      <c r="J58" s="2" t="str">
        <f t="shared" si="4"/>
        <v/>
      </c>
      <c r="K58" s="2" t="str">
        <f t="shared" si="11"/>
        <v/>
      </c>
      <c r="L58" s="4" t="str">
        <f t="shared" si="5"/>
        <v/>
      </c>
      <c r="N58" s="2" t="str">
        <f t="shared" si="12"/>
        <v/>
      </c>
      <c r="O58" s="2" t="str">
        <f t="shared" si="6"/>
        <v/>
      </c>
      <c r="P58" s="2" t="str">
        <f t="shared" si="13"/>
        <v/>
      </c>
      <c r="Q58" s="4" t="str">
        <f t="shared" si="7"/>
        <v/>
      </c>
      <c r="T58" s="24"/>
      <c r="V58" s="2"/>
    </row>
    <row r="59" spans="1:22" x14ac:dyDescent="0.25">
      <c r="A59" t="str">
        <f t="shared" si="8"/>
        <v/>
      </c>
      <c r="B59" s="34" t="str">
        <f t="shared" si="14"/>
        <v/>
      </c>
      <c r="C59" s="2" t="str">
        <f t="shared" si="0"/>
        <v/>
      </c>
      <c r="D59" s="34" t="str">
        <f t="shared" si="9"/>
        <v/>
      </c>
      <c r="E59" s="4" t="str">
        <f t="shared" si="1"/>
        <v/>
      </c>
      <c r="F59" s="4" t="str">
        <f t="shared" si="2"/>
        <v/>
      </c>
      <c r="G59" s="2" t="str">
        <f t="shared" si="3"/>
        <v/>
      </c>
      <c r="I59" s="2" t="str">
        <f t="shared" si="10"/>
        <v/>
      </c>
      <c r="J59" s="2" t="str">
        <f t="shared" si="4"/>
        <v/>
      </c>
      <c r="K59" s="2" t="str">
        <f t="shared" si="11"/>
        <v/>
      </c>
      <c r="L59" s="4" t="str">
        <f t="shared" si="5"/>
        <v/>
      </c>
      <c r="N59" s="2" t="str">
        <f t="shared" si="12"/>
        <v/>
      </c>
      <c r="O59" s="2" t="str">
        <f t="shared" si="6"/>
        <v/>
      </c>
      <c r="P59" s="2" t="str">
        <f t="shared" si="13"/>
        <v/>
      </c>
      <c r="Q59" s="4" t="str">
        <f t="shared" si="7"/>
        <v/>
      </c>
      <c r="T59" s="24"/>
      <c r="V59" s="2"/>
    </row>
    <row r="60" spans="1:22" x14ac:dyDescent="0.25">
      <c r="A60" t="str">
        <f t="shared" si="8"/>
        <v/>
      </c>
      <c r="B60" s="34" t="str">
        <f t="shared" si="14"/>
        <v/>
      </c>
      <c r="C60" s="2" t="str">
        <f t="shared" ref="C60:C91" si="15">IF(A60&gt;$D$8,"",IF(AND($E$15,A60=$D$16),$D$17,
IF(AND($K$15,A60&gt;=$J$16,A60&lt;=$J$18),0,F60-E60-D60)
))</f>
        <v/>
      </c>
      <c r="D60" s="34" t="str">
        <f t="shared" si="9"/>
        <v/>
      </c>
      <c r="E60" s="4" t="str">
        <f t="shared" ref="E60:E91" si="16">IF(A60&gt;$D$8,"",$D$11)</f>
        <v/>
      </c>
      <c r="F60" s="4" t="str">
        <f t="shared" ref="F60:F91" si="17">IF(A60&gt;$D$8,"",IF(OR(AND($E$15,A60=$D$16),AND($K$15,A60&gt;=$J$16,A60&lt;=$J$18)),SUM(C60:E60),$D$19))</f>
        <v/>
      </c>
      <c r="G60" s="2" t="str">
        <f t="shared" ref="G60:G91" si="18">IF(A60&gt;$D$8,"",B60-C60)</f>
        <v/>
      </c>
      <c r="I60" s="2" t="str">
        <f t="shared" si="10"/>
        <v/>
      </c>
      <c r="J60" s="2" t="str">
        <f t="shared" ref="J60:J91" si="19">IF($A60&gt;$D$8,"",IF(AND($E$15,$A60=$D$16),$D$17,
IF(AND($K$15,$A60&gt;=$J$16,A60&lt;=$J$18),0,L60-$D$11-K60)
))</f>
        <v/>
      </c>
      <c r="K60" s="2" t="str">
        <f t="shared" si="11"/>
        <v/>
      </c>
      <c r="L60" s="4" t="str">
        <f t="shared" ref="L60:L91" si="20">IF($A60&gt;$D$8,"",IF(OR(AND($E$15,A60=$D$16),AND($K$15,A60&gt;=$J$16,A60&lt;=$J$18)),SUM(J60:K60,$D$11),0))</f>
        <v/>
      </c>
      <c r="N60" s="2" t="str">
        <f t="shared" si="12"/>
        <v/>
      </c>
      <c r="O60" s="2" t="str">
        <f t="shared" ref="O60:O91" si="21">IF($A60&gt;$D$8,"",IF(AND($E$15,$A60=$D$16),$D$17,
IF(AND($K$15,$A60&gt;=$J$16,$A60&lt;=$J$18),0,Q60-$D$11-P60)
))</f>
        <v/>
      </c>
      <c r="P60" s="2" t="str">
        <f t="shared" si="13"/>
        <v/>
      </c>
      <c r="Q60" s="4" t="str">
        <f t="shared" ref="Q60:Q91" si="22">IF($A60&gt;$D$8,"",IF(OR(AND($E$15,A60=$D$16),AND($K$15,A60&gt;=$J$16,A60&lt;=$J$18)),SUM(O60:P60,$D$11),$Q$23))</f>
        <v/>
      </c>
      <c r="T60" s="24"/>
      <c r="V60" s="2"/>
    </row>
    <row r="61" spans="1:22" x14ac:dyDescent="0.25">
      <c r="A61" t="str">
        <f t="shared" ref="A61:A92" si="23">IF(OR(A60="",A60=$D$8),"",A60+1)</f>
        <v/>
      </c>
      <c r="B61" s="34" t="str">
        <f t="shared" si="14"/>
        <v/>
      </c>
      <c r="C61" s="2" t="str">
        <f t="shared" si="15"/>
        <v/>
      </c>
      <c r="D61" s="34" t="str">
        <f t="shared" si="9"/>
        <v/>
      </c>
      <c r="E61" s="4" t="str">
        <f t="shared" si="16"/>
        <v/>
      </c>
      <c r="F61" s="4" t="str">
        <f t="shared" si="17"/>
        <v/>
      </c>
      <c r="G61" s="2" t="str">
        <f t="shared" si="18"/>
        <v/>
      </c>
      <c r="I61" s="2" t="str">
        <f t="shared" ref="I61:I92" si="24">IF($A61&gt;$D$8,"",I60-J60)</f>
        <v/>
      </c>
      <c r="J61" s="2" t="str">
        <f t="shared" si="19"/>
        <v/>
      </c>
      <c r="K61" s="2" t="str">
        <f t="shared" ref="K61:K92" si="25">IF($A61&gt;$D$8,"",I61*$D$9)</f>
        <v/>
      </c>
      <c r="L61" s="4" t="str">
        <f t="shared" si="20"/>
        <v/>
      </c>
      <c r="N61" s="2" t="str">
        <f t="shared" ref="N61:N92" si="26">IF($A61&gt;$D$8,"",N60-O60)</f>
        <v/>
      </c>
      <c r="O61" s="2" t="str">
        <f t="shared" si="21"/>
        <v/>
      </c>
      <c r="P61" s="2" t="str">
        <f t="shared" ref="P61:P92" si="27">IF($A61&gt;$D$8,"",N61*$D$9)</f>
        <v/>
      </c>
      <c r="Q61" s="4" t="str">
        <f t="shared" si="22"/>
        <v/>
      </c>
      <c r="T61" s="24"/>
      <c r="V61" s="2"/>
    </row>
    <row r="62" spans="1:22" x14ac:dyDescent="0.25">
      <c r="A62" t="str">
        <f t="shared" si="23"/>
        <v/>
      </c>
      <c r="B62" s="34" t="str">
        <f t="shared" si="14"/>
        <v/>
      </c>
      <c r="C62" s="2" t="str">
        <f t="shared" si="15"/>
        <v/>
      </c>
      <c r="D62" s="34" t="str">
        <f t="shared" si="9"/>
        <v/>
      </c>
      <c r="E62" s="4" t="str">
        <f t="shared" si="16"/>
        <v/>
      </c>
      <c r="F62" s="4" t="str">
        <f t="shared" si="17"/>
        <v/>
      </c>
      <c r="G62" s="2" t="str">
        <f t="shared" si="18"/>
        <v/>
      </c>
      <c r="I62" s="2" t="str">
        <f t="shared" si="24"/>
        <v/>
      </c>
      <c r="J62" s="2" t="str">
        <f t="shared" si="19"/>
        <v/>
      </c>
      <c r="K62" s="2" t="str">
        <f t="shared" si="25"/>
        <v/>
      </c>
      <c r="L62" s="4" t="str">
        <f t="shared" si="20"/>
        <v/>
      </c>
      <c r="N62" s="2" t="str">
        <f t="shared" si="26"/>
        <v/>
      </c>
      <c r="O62" s="2" t="str">
        <f t="shared" si="21"/>
        <v/>
      </c>
      <c r="P62" s="2" t="str">
        <f t="shared" si="27"/>
        <v/>
      </c>
      <c r="Q62" s="4" t="str">
        <f t="shared" si="22"/>
        <v/>
      </c>
      <c r="T62" s="24"/>
      <c r="V62" s="2"/>
    </row>
    <row r="63" spans="1:22" x14ac:dyDescent="0.25">
      <c r="A63" t="str">
        <f t="shared" si="23"/>
        <v/>
      </c>
      <c r="B63" s="34" t="str">
        <f t="shared" si="14"/>
        <v/>
      </c>
      <c r="C63" s="2" t="str">
        <f t="shared" si="15"/>
        <v/>
      </c>
      <c r="D63" s="34" t="str">
        <f t="shared" si="9"/>
        <v/>
      </c>
      <c r="E63" s="4" t="str">
        <f t="shared" si="16"/>
        <v/>
      </c>
      <c r="F63" s="4" t="str">
        <f t="shared" si="17"/>
        <v/>
      </c>
      <c r="G63" s="2" t="str">
        <f t="shared" si="18"/>
        <v/>
      </c>
      <c r="I63" s="2" t="str">
        <f t="shared" si="24"/>
        <v/>
      </c>
      <c r="J63" s="2" t="str">
        <f t="shared" si="19"/>
        <v/>
      </c>
      <c r="K63" s="2" t="str">
        <f t="shared" si="25"/>
        <v/>
      </c>
      <c r="L63" s="4" t="str">
        <f t="shared" si="20"/>
        <v/>
      </c>
      <c r="N63" s="2" t="str">
        <f t="shared" si="26"/>
        <v/>
      </c>
      <c r="O63" s="2" t="str">
        <f t="shared" si="21"/>
        <v/>
      </c>
      <c r="P63" s="2" t="str">
        <f t="shared" si="27"/>
        <v/>
      </c>
      <c r="Q63" s="4" t="str">
        <f t="shared" si="22"/>
        <v/>
      </c>
      <c r="T63" s="24"/>
      <c r="V63" s="2"/>
    </row>
    <row r="64" spans="1:22" x14ac:dyDescent="0.25">
      <c r="A64" t="str">
        <f t="shared" si="23"/>
        <v/>
      </c>
      <c r="B64" s="34" t="str">
        <f t="shared" si="14"/>
        <v/>
      </c>
      <c r="C64" s="2" t="str">
        <f t="shared" si="15"/>
        <v/>
      </c>
      <c r="D64" s="34" t="str">
        <f t="shared" si="9"/>
        <v/>
      </c>
      <c r="E64" s="4" t="str">
        <f t="shared" si="16"/>
        <v/>
      </c>
      <c r="F64" s="4" t="str">
        <f t="shared" si="17"/>
        <v/>
      </c>
      <c r="G64" s="2" t="str">
        <f t="shared" si="18"/>
        <v/>
      </c>
      <c r="I64" s="2" t="str">
        <f t="shared" si="24"/>
        <v/>
      </c>
      <c r="J64" s="2" t="str">
        <f t="shared" si="19"/>
        <v/>
      </c>
      <c r="K64" s="2" t="str">
        <f t="shared" si="25"/>
        <v/>
      </c>
      <c r="L64" s="4" t="str">
        <f t="shared" si="20"/>
        <v/>
      </c>
      <c r="N64" s="2" t="str">
        <f t="shared" si="26"/>
        <v/>
      </c>
      <c r="O64" s="2" t="str">
        <f t="shared" si="21"/>
        <v/>
      </c>
      <c r="P64" s="2" t="str">
        <f t="shared" si="27"/>
        <v/>
      </c>
      <c r="Q64" s="4" t="str">
        <f t="shared" si="22"/>
        <v/>
      </c>
      <c r="T64" s="24"/>
      <c r="V64" s="2"/>
    </row>
    <row r="65" spans="1:22" x14ac:dyDescent="0.25">
      <c r="A65" t="str">
        <f t="shared" si="23"/>
        <v/>
      </c>
      <c r="B65" s="34" t="str">
        <f t="shared" si="14"/>
        <v/>
      </c>
      <c r="C65" s="2" t="str">
        <f t="shared" si="15"/>
        <v/>
      </c>
      <c r="D65" s="34" t="str">
        <f t="shared" si="9"/>
        <v/>
      </c>
      <c r="E65" s="4" t="str">
        <f t="shared" si="16"/>
        <v/>
      </c>
      <c r="F65" s="4" t="str">
        <f t="shared" si="17"/>
        <v/>
      </c>
      <c r="G65" s="2" t="str">
        <f t="shared" si="18"/>
        <v/>
      </c>
      <c r="I65" s="2" t="str">
        <f t="shared" si="24"/>
        <v/>
      </c>
      <c r="J65" s="2" t="str">
        <f t="shared" si="19"/>
        <v/>
      </c>
      <c r="K65" s="2" t="str">
        <f t="shared" si="25"/>
        <v/>
      </c>
      <c r="L65" s="4" t="str">
        <f t="shared" si="20"/>
        <v/>
      </c>
      <c r="N65" s="2" t="str">
        <f t="shared" si="26"/>
        <v/>
      </c>
      <c r="O65" s="2" t="str">
        <f t="shared" si="21"/>
        <v/>
      </c>
      <c r="P65" s="2" t="str">
        <f t="shared" si="27"/>
        <v/>
      </c>
      <c r="Q65" s="4" t="str">
        <f t="shared" si="22"/>
        <v/>
      </c>
      <c r="T65" s="24"/>
      <c r="V65" s="2"/>
    </row>
    <row r="66" spans="1:22" x14ac:dyDescent="0.25">
      <c r="A66" t="str">
        <f t="shared" si="23"/>
        <v/>
      </c>
      <c r="B66" s="34" t="str">
        <f t="shared" si="14"/>
        <v/>
      </c>
      <c r="C66" s="2" t="str">
        <f t="shared" si="15"/>
        <v/>
      </c>
      <c r="D66" s="34" t="str">
        <f t="shared" si="9"/>
        <v/>
      </c>
      <c r="E66" s="4" t="str">
        <f t="shared" si="16"/>
        <v/>
      </c>
      <c r="F66" s="4" t="str">
        <f t="shared" si="17"/>
        <v/>
      </c>
      <c r="G66" s="2" t="str">
        <f t="shared" si="18"/>
        <v/>
      </c>
      <c r="I66" s="2" t="str">
        <f t="shared" si="24"/>
        <v/>
      </c>
      <c r="J66" s="2" t="str">
        <f t="shared" si="19"/>
        <v/>
      </c>
      <c r="K66" s="2" t="str">
        <f t="shared" si="25"/>
        <v/>
      </c>
      <c r="L66" s="4" t="str">
        <f t="shared" si="20"/>
        <v/>
      </c>
      <c r="N66" s="2" t="str">
        <f t="shared" si="26"/>
        <v/>
      </c>
      <c r="O66" s="2" t="str">
        <f t="shared" si="21"/>
        <v/>
      </c>
      <c r="P66" s="2" t="str">
        <f t="shared" si="27"/>
        <v/>
      </c>
      <c r="Q66" s="4" t="str">
        <f t="shared" si="22"/>
        <v/>
      </c>
      <c r="T66" s="24"/>
      <c r="V66" s="2"/>
    </row>
    <row r="67" spans="1:22" x14ac:dyDescent="0.25">
      <c r="A67" t="str">
        <f t="shared" si="23"/>
        <v/>
      </c>
      <c r="B67" s="34" t="str">
        <f t="shared" si="14"/>
        <v/>
      </c>
      <c r="C67" s="2" t="str">
        <f t="shared" si="15"/>
        <v/>
      </c>
      <c r="D67" s="34" t="str">
        <f t="shared" si="9"/>
        <v/>
      </c>
      <c r="E67" s="4" t="str">
        <f t="shared" si="16"/>
        <v/>
      </c>
      <c r="F67" s="4" t="str">
        <f t="shared" si="17"/>
        <v/>
      </c>
      <c r="G67" s="2" t="str">
        <f t="shared" si="18"/>
        <v/>
      </c>
      <c r="I67" s="2" t="str">
        <f t="shared" si="24"/>
        <v/>
      </c>
      <c r="J67" s="2" t="str">
        <f t="shared" si="19"/>
        <v/>
      </c>
      <c r="K67" s="2" t="str">
        <f t="shared" si="25"/>
        <v/>
      </c>
      <c r="L67" s="4" t="str">
        <f t="shared" si="20"/>
        <v/>
      </c>
      <c r="N67" s="2" t="str">
        <f t="shared" si="26"/>
        <v/>
      </c>
      <c r="O67" s="2" t="str">
        <f t="shared" si="21"/>
        <v/>
      </c>
      <c r="P67" s="2" t="str">
        <f t="shared" si="27"/>
        <v/>
      </c>
      <c r="Q67" s="4" t="str">
        <f t="shared" si="22"/>
        <v/>
      </c>
      <c r="T67" s="24"/>
      <c r="V67" s="2"/>
    </row>
    <row r="68" spans="1:22" x14ac:dyDescent="0.25">
      <c r="A68" t="str">
        <f t="shared" si="23"/>
        <v/>
      </c>
      <c r="B68" s="34" t="str">
        <f t="shared" si="14"/>
        <v/>
      </c>
      <c r="C68" s="2" t="str">
        <f t="shared" si="15"/>
        <v/>
      </c>
      <c r="D68" s="34" t="str">
        <f t="shared" si="9"/>
        <v/>
      </c>
      <c r="E68" s="4" t="str">
        <f t="shared" si="16"/>
        <v/>
      </c>
      <c r="F68" s="4" t="str">
        <f t="shared" si="17"/>
        <v/>
      </c>
      <c r="G68" s="2" t="str">
        <f t="shared" si="18"/>
        <v/>
      </c>
      <c r="I68" s="2" t="str">
        <f t="shared" si="24"/>
        <v/>
      </c>
      <c r="J68" s="2" t="str">
        <f t="shared" si="19"/>
        <v/>
      </c>
      <c r="K68" s="2" t="str">
        <f t="shared" si="25"/>
        <v/>
      </c>
      <c r="L68" s="4" t="str">
        <f t="shared" si="20"/>
        <v/>
      </c>
      <c r="N68" s="2" t="str">
        <f t="shared" si="26"/>
        <v/>
      </c>
      <c r="O68" s="2" t="str">
        <f t="shared" si="21"/>
        <v/>
      </c>
      <c r="P68" s="2" t="str">
        <f t="shared" si="27"/>
        <v/>
      </c>
      <c r="Q68" s="4" t="str">
        <f t="shared" si="22"/>
        <v/>
      </c>
      <c r="T68" s="24"/>
      <c r="V68" s="2"/>
    </row>
    <row r="69" spans="1:22" x14ac:dyDescent="0.25">
      <c r="A69" t="str">
        <f t="shared" si="23"/>
        <v/>
      </c>
      <c r="B69" s="34" t="str">
        <f t="shared" si="14"/>
        <v/>
      </c>
      <c r="C69" s="2" t="str">
        <f t="shared" si="15"/>
        <v/>
      </c>
      <c r="D69" s="34" t="str">
        <f t="shared" si="9"/>
        <v/>
      </c>
      <c r="E69" s="4" t="str">
        <f t="shared" si="16"/>
        <v/>
      </c>
      <c r="F69" s="4" t="str">
        <f t="shared" si="17"/>
        <v/>
      </c>
      <c r="G69" s="2" t="str">
        <f t="shared" si="18"/>
        <v/>
      </c>
      <c r="I69" s="2" t="str">
        <f t="shared" si="24"/>
        <v/>
      </c>
      <c r="J69" s="2" t="str">
        <f t="shared" si="19"/>
        <v/>
      </c>
      <c r="K69" s="2" t="str">
        <f t="shared" si="25"/>
        <v/>
      </c>
      <c r="L69" s="4" t="str">
        <f t="shared" si="20"/>
        <v/>
      </c>
      <c r="N69" s="2" t="str">
        <f t="shared" si="26"/>
        <v/>
      </c>
      <c r="O69" s="2" t="str">
        <f t="shared" si="21"/>
        <v/>
      </c>
      <c r="P69" s="2" t="str">
        <f t="shared" si="27"/>
        <v/>
      </c>
      <c r="Q69" s="4" t="str">
        <f t="shared" si="22"/>
        <v/>
      </c>
      <c r="T69" s="24"/>
      <c r="V69" s="2"/>
    </row>
    <row r="70" spans="1:22" x14ac:dyDescent="0.25">
      <c r="A70" t="str">
        <f t="shared" si="23"/>
        <v/>
      </c>
      <c r="B70" s="34" t="str">
        <f t="shared" si="14"/>
        <v/>
      </c>
      <c r="C70" s="2" t="str">
        <f t="shared" si="15"/>
        <v/>
      </c>
      <c r="D70" s="34" t="str">
        <f t="shared" si="9"/>
        <v/>
      </c>
      <c r="E70" s="4" t="str">
        <f t="shared" si="16"/>
        <v/>
      </c>
      <c r="F70" s="4" t="str">
        <f t="shared" si="17"/>
        <v/>
      </c>
      <c r="G70" s="2" t="str">
        <f t="shared" si="18"/>
        <v/>
      </c>
      <c r="I70" s="2" t="str">
        <f t="shared" si="24"/>
        <v/>
      </c>
      <c r="J70" s="2" t="str">
        <f t="shared" si="19"/>
        <v/>
      </c>
      <c r="K70" s="2" t="str">
        <f t="shared" si="25"/>
        <v/>
      </c>
      <c r="L70" s="4" t="str">
        <f t="shared" si="20"/>
        <v/>
      </c>
      <c r="N70" s="2" t="str">
        <f t="shared" si="26"/>
        <v/>
      </c>
      <c r="O70" s="2" t="str">
        <f t="shared" si="21"/>
        <v/>
      </c>
      <c r="P70" s="2" t="str">
        <f t="shared" si="27"/>
        <v/>
      </c>
      <c r="Q70" s="4" t="str">
        <f t="shared" si="22"/>
        <v/>
      </c>
      <c r="T70" s="24"/>
      <c r="V70" s="2"/>
    </row>
    <row r="71" spans="1:22" x14ac:dyDescent="0.25">
      <c r="A71" t="str">
        <f t="shared" si="23"/>
        <v/>
      </c>
      <c r="B71" s="34" t="str">
        <f t="shared" si="14"/>
        <v/>
      </c>
      <c r="C71" s="2" t="str">
        <f t="shared" si="15"/>
        <v/>
      </c>
      <c r="D71" s="34" t="str">
        <f t="shared" si="9"/>
        <v/>
      </c>
      <c r="E71" s="4" t="str">
        <f t="shared" si="16"/>
        <v/>
      </c>
      <c r="F71" s="4" t="str">
        <f t="shared" si="17"/>
        <v/>
      </c>
      <c r="G71" s="2" t="str">
        <f t="shared" si="18"/>
        <v/>
      </c>
      <c r="I71" s="2" t="str">
        <f t="shared" si="24"/>
        <v/>
      </c>
      <c r="J71" s="2" t="str">
        <f t="shared" si="19"/>
        <v/>
      </c>
      <c r="K71" s="2" t="str">
        <f t="shared" si="25"/>
        <v/>
      </c>
      <c r="L71" s="4" t="str">
        <f t="shared" si="20"/>
        <v/>
      </c>
      <c r="N71" s="2" t="str">
        <f t="shared" si="26"/>
        <v/>
      </c>
      <c r="O71" s="2" t="str">
        <f t="shared" si="21"/>
        <v/>
      </c>
      <c r="P71" s="2" t="str">
        <f t="shared" si="27"/>
        <v/>
      </c>
      <c r="Q71" s="4" t="str">
        <f t="shared" si="22"/>
        <v/>
      </c>
      <c r="T71" s="24"/>
      <c r="V71" s="2"/>
    </row>
    <row r="72" spans="1:22" x14ac:dyDescent="0.25">
      <c r="A72" t="str">
        <f t="shared" si="23"/>
        <v/>
      </c>
      <c r="B72" s="34" t="str">
        <f t="shared" si="14"/>
        <v/>
      </c>
      <c r="C72" s="2" t="str">
        <f t="shared" si="15"/>
        <v/>
      </c>
      <c r="D72" s="34" t="str">
        <f t="shared" si="9"/>
        <v/>
      </c>
      <c r="E72" s="4" t="str">
        <f t="shared" si="16"/>
        <v/>
      </c>
      <c r="F72" s="4" t="str">
        <f t="shared" si="17"/>
        <v/>
      </c>
      <c r="G72" s="2" t="str">
        <f t="shared" si="18"/>
        <v/>
      </c>
      <c r="I72" s="2" t="str">
        <f t="shared" si="24"/>
        <v/>
      </c>
      <c r="J72" s="2" t="str">
        <f t="shared" si="19"/>
        <v/>
      </c>
      <c r="K72" s="2" t="str">
        <f t="shared" si="25"/>
        <v/>
      </c>
      <c r="L72" s="4" t="str">
        <f t="shared" si="20"/>
        <v/>
      </c>
      <c r="N72" s="2" t="str">
        <f t="shared" si="26"/>
        <v/>
      </c>
      <c r="O72" s="2" t="str">
        <f t="shared" si="21"/>
        <v/>
      </c>
      <c r="P72" s="2" t="str">
        <f t="shared" si="27"/>
        <v/>
      </c>
      <c r="Q72" s="4" t="str">
        <f t="shared" si="22"/>
        <v/>
      </c>
      <c r="T72" s="24"/>
      <c r="V72" s="2"/>
    </row>
    <row r="73" spans="1:22" x14ac:dyDescent="0.25">
      <c r="A73" t="str">
        <f t="shared" si="23"/>
        <v/>
      </c>
      <c r="B73" s="34" t="str">
        <f t="shared" si="14"/>
        <v/>
      </c>
      <c r="C73" s="2" t="str">
        <f t="shared" si="15"/>
        <v/>
      </c>
      <c r="D73" s="34" t="str">
        <f t="shared" si="9"/>
        <v/>
      </c>
      <c r="E73" s="4" t="str">
        <f t="shared" si="16"/>
        <v/>
      </c>
      <c r="F73" s="4" t="str">
        <f t="shared" si="17"/>
        <v/>
      </c>
      <c r="G73" s="2" t="str">
        <f t="shared" si="18"/>
        <v/>
      </c>
      <c r="I73" s="2" t="str">
        <f t="shared" si="24"/>
        <v/>
      </c>
      <c r="J73" s="2" t="str">
        <f t="shared" si="19"/>
        <v/>
      </c>
      <c r="K73" s="2" t="str">
        <f t="shared" si="25"/>
        <v/>
      </c>
      <c r="L73" s="4" t="str">
        <f t="shared" si="20"/>
        <v/>
      </c>
      <c r="N73" s="2" t="str">
        <f t="shared" si="26"/>
        <v/>
      </c>
      <c r="O73" s="2" t="str">
        <f t="shared" si="21"/>
        <v/>
      </c>
      <c r="P73" s="2" t="str">
        <f t="shared" si="27"/>
        <v/>
      </c>
      <c r="Q73" s="4" t="str">
        <f t="shared" si="22"/>
        <v/>
      </c>
      <c r="T73" s="24"/>
      <c r="V73" s="2"/>
    </row>
    <row r="74" spans="1:22" x14ac:dyDescent="0.25">
      <c r="A74" t="str">
        <f t="shared" si="23"/>
        <v/>
      </c>
      <c r="B74" s="34" t="str">
        <f t="shared" si="14"/>
        <v/>
      </c>
      <c r="C74" s="2" t="str">
        <f t="shared" si="15"/>
        <v/>
      </c>
      <c r="D74" s="34" t="str">
        <f t="shared" si="9"/>
        <v/>
      </c>
      <c r="E74" s="4" t="str">
        <f t="shared" si="16"/>
        <v/>
      </c>
      <c r="F74" s="4" t="str">
        <f t="shared" si="17"/>
        <v/>
      </c>
      <c r="G74" s="2" t="str">
        <f t="shared" si="18"/>
        <v/>
      </c>
      <c r="I74" s="2" t="str">
        <f t="shared" si="24"/>
        <v/>
      </c>
      <c r="J74" s="2" t="str">
        <f t="shared" si="19"/>
        <v/>
      </c>
      <c r="K74" s="2" t="str">
        <f t="shared" si="25"/>
        <v/>
      </c>
      <c r="L74" s="4" t="str">
        <f t="shared" si="20"/>
        <v/>
      </c>
      <c r="N74" s="2" t="str">
        <f t="shared" si="26"/>
        <v/>
      </c>
      <c r="O74" s="2" t="str">
        <f t="shared" si="21"/>
        <v/>
      </c>
      <c r="P74" s="2" t="str">
        <f t="shared" si="27"/>
        <v/>
      </c>
      <c r="Q74" s="4" t="str">
        <f t="shared" si="22"/>
        <v/>
      </c>
      <c r="T74" s="24"/>
      <c r="V74" s="2"/>
    </row>
    <row r="75" spans="1:22" x14ac:dyDescent="0.25">
      <c r="A75" t="str">
        <f t="shared" si="23"/>
        <v/>
      </c>
      <c r="B75" s="34" t="str">
        <f t="shared" si="14"/>
        <v/>
      </c>
      <c r="C75" s="2" t="str">
        <f t="shared" si="15"/>
        <v/>
      </c>
      <c r="D75" s="34" t="str">
        <f t="shared" si="9"/>
        <v/>
      </c>
      <c r="E75" s="4" t="str">
        <f t="shared" si="16"/>
        <v/>
      </c>
      <c r="F75" s="4" t="str">
        <f t="shared" si="17"/>
        <v/>
      </c>
      <c r="G75" s="2" t="str">
        <f t="shared" si="18"/>
        <v/>
      </c>
      <c r="I75" s="2" t="str">
        <f t="shared" si="24"/>
        <v/>
      </c>
      <c r="J75" s="2" t="str">
        <f t="shared" si="19"/>
        <v/>
      </c>
      <c r="K75" s="2" t="str">
        <f t="shared" si="25"/>
        <v/>
      </c>
      <c r="L75" s="4" t="str">
        <f t="shared" si="20"/>
        <v/>
      </c>
      <c r="N75" s="2" t="str">
        <f t="shared" si="26"/>
        <v/>
      </c>
      <c r="O75" s="2" t="str">
        <f t="shared" si="21"/>
        <v/>
      </c>
      <c r="P75" s="2" t="str">
        <f t="shared" si="27"/>
        <v/>
      </c>
      <c r="Q75" s="4" t="str">
        <f t="shared" si="22"/>
        <v/>
      </c>
      <c r="T75" s="24"/>
      <c r="V75" s="2"/>
    </row>
    <row r="76" spans="1:22" x14ac:dyDescent="0.25">
      <c r="A76" t="str">
        <f t="shared" si="23"/>
        <v/>
      </c>
      <c r="B76" s="34" t="str">
        <f t="shared" si="14"/>
        <v/>
      </c>
      <c r="C76" s="2" t="str">
        <f t="shared" si="15"/>
        <v/>
      </c>
      <c r="D76" s="34" t="str">
        <f t="shared" si="9"/>
        <v/>
      </c>
      <c r="E76" s="4" t="str">
        <f t="shared" si="16"/>
        <v/>
      </c>
      <c r="F76" s="4" t="str">
        <f t="shared" si="17"/>
        <v/>
      </c>
      <c r="G76" s="2" t="str">
        <f t="shared" si="18"/>
        <v/>
      </c>
      <c r="I76" s="2" t="str">
        <f t="shared" si="24"/>
        <v/>
      </c>
      <c r="J76" s="2" t="str">
        <f t="shared" si="19"/>
        <v/>
      </c>
      <c r="K76" s="2" t="str">
        <f t="shared" si="25"/>
        <v/>
      </c>
      <c r="L76" s="4" t="str">
        <f t="shared" si="20"/>
        <v/>
      </c>
      <c r="N76" s="2" t="str">
        <f t="shared" si="26"/>
        <v/>
      </c>
      <c r="O76" s="2" t="str">
        <f t="shared" si="21"/>
        <v/>
      </c>
      <c r="P76" s="2" t="str">
        <f t="shared" si="27"/>
        <v/>
      </c>
      <c r="Q76" s="4" t="str">
        <f t="shared" si="22"/>
        <v/>
      </c>
      <c r="T76" s="24"/>
      <c r="V76" s="2"/>
    </row>
    <row r="77" spans="1:22" x14ac:dyDescent="0.25">
      <c r="A77" t="str">
        <f t="shared" si="23"/>
        <v/>
      </c>
      <c r="B77" s="34" t="str">
        <f t="shared" si="14"/>
        <v/>
      </c>
      <c r="C77" s="2" t="str">
        <f t="shared" si="15"/>
        <v/>
      </c>
      <c r="D77" s="34" t="str">
        <f t="shared" si="9"/>
        <v/>
      </c>
      <c r="E77" s="4" t="str">
        <f t="shared" si="16"/>
        <v/>
      </c>
      <c r="F77" s="4" t="str">
        <f t="shared" si="17"/>
        <v/>
      </c>
      <c r="G77" s="2" t="str">
        <f t="shared" si="18"/>
        <v/>
      </c>
      <c r="I77" s="2" t="str">
        <f t="shared" si="24"/>
        <v/>
      </c>
      <c r="J77" s="2" t="str">
        <f t="shared" si="19"/>
        <v/>
      </c>
      <c r="K77" s="2" t="str">
        <f t="shared" si="25"/>
        <v/>
      </c>
      <c r="L77" s="4" t="str">
        <f t="shared" si="20"/>
        <v/>
      </c>
      <c r="N77" s="2" t="str">
        <f t="shared" si="26"/>
        <v/>
      </c>
      <c r="O77" s="2" t="str">
        <f t="shared" si="21"/>
        <v/>
      </c>
      <c r="P77" s="2" t="str">
        <f t="shared" si="27"/>
        <v/>
      </c>
      <c r="Q77" s="4" t="str">
        <f t="shared" si="22"/>
        <v/>
      </c>
      <c r="T77" s="24"/>
      <c r="V77" s="2"/>
    </row>
    <row r="78" spans="1:22" x14ac:dyDescent="0.25">
      <c r="A78" t="str">
        <f t="shared" si="23"/>
        <v/>
      </c>
      <c r="B78" s="34" t="str">
        <f t="shared" si="14"/>
        <v/>
      </c>
      <c r="C78" s="2" t="str">
        <f t="shared" si="15"/>
        <v/>
      </c>
      <c r="D78" s="34" t="str">
        <f t="shared" si="9"/>
        <v/>
      </c>
      <c r="E78" s="4" t="str">
        <f t="shared" si="16"/>
        <v/>
      </c>
      <c r="F78" s="4" t="str">
        <f t="shared" si="17"/>
        <v/>
      </c>
      <c r="G78" s="2" t="str">
        <f t="shared" si="18"/>
        <v/>
      </c>
      <c r="I78" s="2" t="str">
        <f t="shared" si="24"/>
        <v/>
      </c>
      <c r="J78" s="2" t="str">
        <f t="shared" si="19"/>
        <v/>
      </c>
      <c r="K78" s="2" t="str">
        <f t="shared" si="25"/>
        <v/>
      </c>
      <c r="L78" s="4" t="str">
        <f t="shared" si="20"/>
        <v/>
      </c>
      <c r="N78" s="2" t="str">
        <f t="shared" si="26"/>
        <v/>
      </c>
      <c r="O78" s="2" t="str">
        <f t="shared" si="21"/>
        <v/>
      </c>
      <c r="P78" s="2" t="str">
        <f t="shared" si="27"/>
        <v/>
      </c>
      <c r="Q78" s="4" t="str">
        <f t="shared" si="22"/>
        <v/>
      </c>
      <c r="T78" s="24"/>
      <c r="V78" s="2"/>
    </row>
    <row r="79" spans="1:22" x14ac:dyDescent="0.25">
      <c r="A79" t="str">
        <f t="shared" si="23"/>
        <v/>
      </c>
      <c r="B79" s="34" t="str">
        <f t="shared" si="14"/>
        <v/>
      </c>
      <c r="C79" s="2" t="str">
        <f t="shared" si="15"/>
        <v/>
      </c>
      <c r="D79" s="34" t="str">
        <f t="shared" si="9"/>
        <v/>
      </c>
      <c r="E79" s="4" t="str">
        <f t="shared" si="16"/>
        <v/>
      </c>
      <c r="F79" s="4" t="str">
        <f t="shared" si="17"/>
        <v/>
      </c>
      <c r="G79" s="2" t="str">
        <f t="shared" si="18"/>
        <v/>
      </c>
      <c r="I79" s="2" t="str">
        <f t="shared" si="24"/>
        <v/>
      </c>
      <c r="J79" s="2" t="str">
        <f t="shared" si="19"/>
        <v/>
      </c>
      <c r="K79" s="2" t="str">
        <f t="shared" si="25"/>
        <v/>
      </c>
      <c r="L79" s="4" t="str">
        <f t="shared" si="20"/>
        <v/>
      </c>
      <c r="N79" s="2" t="str">
        <f t="shared" si="26"/>
        <v/>
      </c>
      <c r="O79" s="2" t="str">
        <f t="shared" si="21"/>
        <v/>
      </c>
      <c r="P79" s="2" t="str">
        <f t="shared" si="27"/>
        <v/>
      </c>
      <c r="Q79" s="4" t="str">
        <f t="shared" si="22"/>
        <v/>
      </c>
      <c r="T79" s="24"/>
      <c r="V79" s="2"/>
    </row>
    <row r="80" spans="1:22" x14ac:dyDescent="0.25">
      <c r="A80" t="str">
        <f t="shared" si="23"/>
        <v/>
      </c>
      <c r="B80" s="34" t="str">
        <f t="shared" si="14"/>
        <v/>
      </c>
      <c r="C80" s="2" t="str">
        <f t="shared" si="15"/>
        <v/>
      </c>
      <c r="D80" s="34" t="str">
        <f t="shared" si="9"/>
        <v/>
      </c>
      <c r="E80" s="4" t="str">
        <f t="shared" si="16"/>
        <v/>
      </c>
      <c r="F80" s="4" t="str">
        <f t="shared" si="17"/>
        <v/>
      </c>
      <c r="G80" s="2" t="str">
        <f t="shared" si="18"/>
        <v/>
      </c>
      <c r="I80" s="2" t="str">
        <f t="shared" si="24"/>
        <v/>
      </c>
      <c r="J80" s="2" t="str">
        <f t="shared" si="19"/>
        <v/>
      </c>
      <c r="K80" s="2" t="str">
        <f t="shared" si="25"/>
        <v/>
      </c>
      <c r="L80" s="4" t="str">
        <f t="shared" si="20"/>
        <v/>
      </c>
      <c r="N80" s="2" t="str">
        <f t="shared" si="26"/>
        <v/>
      </c>
      <c r="O80" s="2" t="str">
        <f t="shared" si="21"/>
        <v/>
      </c>
      <c r="P80" s="2" t="str">
        <f t="shared" si="27"/>
        <v/>
      </c>
      <c r="Q80" s="4" t="str">
        <f t="shared" si="22"/>
        <v/>
      </c>
      <c r="T80" s="24"/>
      <c r="V80" s="2"/>
    </row>
    <row r="81" spans="1:22" x14ac:dyDescent="0.25">
      <c r="A81" t="str">
        <f t="shared" si="23"/>
        <v/>
      </c>
      <c r="B81" s="34" t="str">
        <f t="shared" si="14"/>
        <v/>
      </c>
      <c r="C81" s="2" t="str">
        <f t="shared" si="15"/>
        <v/>
      </c>
      <c r="D81" s="34" t="str">
        <f t="shared" si="9"/>
        <v/>
      </c>
      <c r="E81" s="4" t="str">
        <f t="shared" si="16"/>
        <v/>
      </c>
      <c r="F81" s="4" t="str">
        <f t="shared" si="17"/>
        <v/>
      </c>
      <c r="G81" s="2" t="str">
        <f t="shared" si="18"/>
        <v/>
      </c>
      <c r="I81" s="2" t="str">
        <f t="shared" si="24"/>
        <v/>
      </c>
      <c r="J81" s="2" t="str">
        <f t="shared" si="19"/>
        <v/>
      </c>
      <c r="K81" s="2" t="str">
        <f t="shared" si="25"/>
        <v/>
      </c>
      <c r="L81" s="4" t="str">
        <f t="shared" si="20"/>
        <v/>
      </c>
      <c r="N81" s="2" t="str">
        <f t="shared" si="26"/>
        <v/>
      </c>
      <c r="O81" s="2" t="str">
        <f t="shared" si="21"/>
        <v/>
      </c>
      <c r="P81" s="2" t="str">
        <f t="shared" si="27"/>
        <v/>
      </c>
      <c r="Q81" s="4" t="str">
        <f t="shared" si="22"/>
        <v/>
      </c>
      <c r="T81" s="24"/>
      <c r="V81" s="2"/>
    </row>
    <row r="82" spans="1:22" x14ac:dyDescent="0.25">
      <c r="A82" t="str">
        <f t="shared" si="23"/>
        <v/>
      </c>
      <c r="B82" s="34" t="str">
        <f t="shared" si="14"/>
        <v/>
      </c>
      <c r="C82" s="2" t="str">
        <f t="shared" si="15"/>
        <v/>
      </c>
      <c r="D82" s="34" t="str">
        <f t="shared" si="9"/>
        <v/>
      </c>
      <c r="E82" s="4" t="str">
        <f t="shared" si="16"/>
        <v/>
      </c>
      <c r="F82" s="4" t="str">
        <f t="shared" si="17"/>
        <v/>
      </c>
      <c r="G82" s="2" t="str">
        <f t="shared" si="18"/>
        <v/>
      </c>
      <c r="I82" s="2" t="str">
        <f t="shared" si="24"/>
        <v/>
      </c>
      <c r="J82" s="2" t="str">
        <f t="shared" si="19"/>
        <v/>
      </c>
      <c r="K82" s="2" t="str">
        <f t="shared" si="25"/>
        <v/>
      </c>
      <c r="L82" s="4" t="str">
        <f t="shared" si="20"/>
        <v/>
      </c>
      <c r="N82" s="2" t="str">
        <f t="shared" si="26"/>
        <v/>
      </c>
      <c r="O82" s="2" t="str">
        <f t="shared" si="21"/>
        <v/>
      </c>
      <c r="P82" s="2" t="str">
        <f t="shared" si="27"/>
        <v/>
      </c>
      <c r="Q82" s="4" t="str">
        <f t="shared" si="22"/>
        <v/>
      </c>
      <c r="T82" s="24"/>
      <c r="V82" s="2"/>
    </row>
    <row r="83" spans="1:22" x14ac:dyDescent="0.25">
      <c r="A83" t="str">
        <f t="shared" si="23"/>
        <v/>
      </c>
      <c r="B83" s="34" t="str">
        <f t="shared" si="14"/>
        <v/>
      </c>
      <c r="C83" s="2" t="str">
        <f t="shared" si="15"/>
        <v/>
      </c>
      <c r="D83" s="34" t="str">
        <f t="shared" si="9"/>
        <v/>
      </c>
      <c r="E83" s="4" t="str">
        <f t="shared" si="16"/>
        <v/>
      </c>
      <c r="F83" s="4" t="str">
        <f t="shared" si="17"/>
        <v/>
      </c>
      <c r="G83" s="2" t="str">
        <f t="shared" si="18"/>
        <v/>
      </c>
      <c r="I83" s="2" t="str">
        <f t="shared" si="24"/>
        <v/>
      </c>
      <c r="J83" s="2" t="str">
        <f t="shared" si="19"/>
        <v/>
      </c>
      <c r="K83" s="2" t="str">
        <f t="shared" si="25"/>
        <v/>
      </c>
      <c r="L83" s="4" t="str">
        <f t="shared" si="20"/>
        <v/>
      </c>
      <c r="N83" s="2" t="str">
        <f t="shared" si="26"/>
        <v/>
      </c>
      <c r="O83" s="2" t="str">
        <f t="shared" si="21"/>
        <v/>
      </c>
      <c r="P83" s="2" t="str">
        <f t="shared" si="27"/>
        <v/>
      </c>
      <c r="Q83" s="4" t="str">
        <f t="shared" si="22"/>
        <v/>
      </c>
      <c r="T83" s="24"/>
      <c r="V83" s="2"/>
    </row>
    <row r="84" spans="1:22" x14ac:dyDescent="0.25">
      <c r="A84" t="str">
        <f t="shared" si="23"/>
        <v/>
      </c>
      <c r="B84" s="34" t="str">
        <f t="shared" si="14"/>
        <v/>
      </c>
      <c r="C84" s="2" t="str">
        <f t="shared" si="15"/>
        <v/>
      </c>
      <c r="D84" s="34" t="str">
        <f t="shared" si="9"/>
        <v/>
      </c>
      <c r="E84" s="4" t="str">
        <f t="shared" si="16"/>
        <v/>
      </c>
      <c r="F84" s="4" t="str">
        <f t="shared" si="17"/>
        <v/>
      </c>
      <c r="G84" s="2" t="str">
        <f t="shared" si="18"/>
        <v/>
      </c>
      <c r="I84" s="2" t="str">
        <f t="shared" si="24"/>
        <v/>
      </c>
      <c r="J84" s="2" t="str">
        <f t="shared" si="19"/>
        <v/>
      </c>
      <c r="K84" s="2" t="str">
        <f t="shared" si="25"/>
        <v/>
      </c>
      <c r="L84" s="4" t="str">
        <f t="shared" si="20"/>
        <v/>
      </c>
      <c r="N84" s="2" t="str">
        <f t="shared" si="26"/>
        <v/>
      </c>
      <c r="O84" s="2" t="str">
        <f t="shared" si="21"/>
        <v/>
      </c>
      <c r="P84" s="2" t="str">
        <f t="shared" si="27"/>
        <v/>
      </c>
      <c r="Q84" s="4" t="str">
        <f t="shared" si="22"/>
        <v/>
      </c>
      <c r="T84" s="24"/>
      <c r="V84" s="2"/>
    </row>
    <row r="85" spans="1:22" x14ac:dyDescent="0.25">
      <c r="A85" t="str">
        <f t="shared" si="23"/>
        <v/>
      </c>
      <c r="B85" s="34" t="str">
        <f t="shared" si="14"/>
        <v/>
      </c>
      <c r="C85" s="2" t="str">
        <f t="shared" si="15"/>
        <v/>
      </c>
      <c r="D85" s="34" t="str">
        <f t="shared" si="9"/>
        <v/>
      </c>
      <c r="E85" s="4" t="str">
        <f t="shared" si="16"/>
        <v/>
      </c>
      <c r="F85" s="4" t="str">
        <f t="shared" si="17"/>
        <v/>
      </c>
      <c r="G85" s="2" t="str">
        <f t="shared" si="18"/>
        <v/>
      </c>
      <c r="I85" s="2" t="str">
        <f t="shared" si="24"/>
        <v/>
      </c>
      <c r="J85" s="2" t="str">
        <f t="shared" si="19"/>
        <v/>
      </c>
      <c r="K85" s="2" t="str">
        <f t="shared" si="25"/>
        <v/>
      </c>
      <c r="L85" s="4" t="str">
        <f t="shared" si="20"/>
        <v/>
      </c>
      <c r="N85" s="2" t="str">
        <f t="shared" si="26"/>
        <v/>
      </c>
      <c r="O85" s="2" t="str">
        <f t="shared" si="21"/>
        <v/>
      </c>
      <c r="P85" s="2" t="str">
        <f t="shared" si="27"/>
        <v/>
      </c>
      <c r="Q85" s="4" t="str">
        <f t="shared" si="22"/>
        <v/>
      </c>
      <c r="T85" s="24"/>
      <c r="V85" s="2"/>
    </row>
    <row r="86" spans="1:22" x14ac:dyDescent="0.25">
      <c r="A86" t="str">
        <f t="shared" si="23"/>
        <v/>
      </c>
      <c r="B86" s="34" t="str">
        <f t="shared" si="14"/>
        <v/>
      </c>
      <c r="C86" s="2" t="str">
        <f t="shared" si="15"/>
        <v/>
      </c>
      <c r="D86" s="34" t="str">
        <f t="shared" si="9"/>
        <v/>
      </c>
      <c r="E86" s="4" t="str">
        <f t="shared" si="16"/>
        <v/>
      </c>
      <c r="F86" s="4" t="str">
        <f t="shared" si="17"/>
        <v/>
      </c>
      <c r="G86" s="2" t="str">
        <f t="shared" si="18"/>
        <v/>
      </c>
      <c r="I86" s="2" t="str">
        <f t="shared" si="24"/>
        <v/>
      </c>
      <c r="J86" s="2" t="str">
        <f t="shared" si="19"/>
        <v/>
      </c>
      <c r="K86" s="2" t="str">
        <f t="shared" si="25"/>
        <v/>
      </c>
      <c r="L86" s="4" t="str">
        <f t="shared" si="20"/>
        <v/>
      </c>
      <c r="N86" s="2" t="str">
        <f t="shared" si="26"/>
        <v/>
      </c>
      <c r="O86" s="2" t="str">
        <f t="shared" si="21"/>
        <v/>
      </c>
      <c r="P86" s="2" t="str">
        <f t="shared" si="27"/>
        <v/>
      </c>
      <c r="Q86" s="4" t="str">
        <f t="shared" si="22"/>
        <v/>
      </c>
      <c r="T86" s="24"/>
      <c r="V86" s="2"/>
    </row>
    <row r="87" spans="1:22" x14ac:dyDescent="0.25">
      <c r="A87" t="str">
        <f t="shared" si="23"/>
        <v/>
      </c>
      <c r="B87" s="34" t="str">
        <f t="shared" si="14"/>
        <v/>
      </c>
      <c r="C87" s="2" t="str">
        <f t="shared" si="15"/>
        <v/>
      </c>
      <c r="D87" s="34" t="str">
        <f t="shared" si="9"/>
        <v/>
      </c>
      <c r="E87" s="4" t="str">
        <f t="shared" si="16"/>
        <v/>
      </c>
      <c r="F87" s="4" t="str">
        <f t="shared" si="17"/>
        <v/>
      </c>
      <c r="G87" s="2" t="str">
        <f t="shared" si="18"/>
        <v/>
      </c>
      <c r="I87" s="2" t="str">
        <f t="shared" si="24"/>
        <v/>
      </c>
      <c r="J87" s="2" t="str">
        <f t="shared" si="19"/>
        <v/>
      </c>
      <c r="K87" s="2" t="str">
        <f t="shared" si="25"/>
        <v/>
      </c>
      <c r="L87" s="4" t="str">
        <f t="shared" si="20"/>
        <v/>
      </c>
      <c r="N87" s="2" t="str">
        <f t="shared" si="26"/>
        <v/>
      </c>
      <c r="O87" s="2" t="str">
        <f t="shared" si="21"/>
        <v/>
      </c>
      <c r="P87" s="2" t="str">
        <f t="shared" si="27"/>
        <v/>
      </c>
      <c r="Q87" s="4" t="str">
        <f t="shared" si="22"/>
        <v/>
      </c>
      <c r="T87" s="24"/>
      <c r="V87" s="2"/>
    </row>
    <row r="88" spans="1:22" x14ac:dyDescent="0.25">
      <c r="A88" t="str">
        <f t="shared" si="23"/>
        <v/>
      </c>
      <c r="B88" s="34" t="str">
        <f t="shared" si="14"/>
        <v/>
      </c>
      <c r="C88" s="2" t="str">
        <f t="shared" si="15"/>
        <v/>
      </c>
      <c r="D88" s="34" t="str">
        <f t="shared" si="9"/>
        <v/>
      </c>
      <c r="E88" s="4" t="str">
        <f t="shared" si="16"/>
        <v/>
      </c>
      <c r="F88" s="4" t="str">
        <f t="shared" si="17"/>
        <v/>
      </c>
      <c r="G88" s="2" t="str">
        <f t="shared" si="18"/>
        <v/>
      </c>
      <c r="I88" s="2" t="str">
        <f t="shared" si="24"/>
        <v/>
      </c>
      <c r="J88" s="2" t="str">
        <f t="shared" si="19"/>
        <v/>
      </c>
      <c r="K88" s="2" t="str">
        <f t="shared" si="25"/>
        <v/>
      </c>
      <c r="L88" s="4" t="str">
        <f t="shared" si="20"/>
        <v/>
      </c>
      <c r="N88" s="2" t="str">
        <f t="shared" si="26"/>
        <v/>
      </c>
      <c r="O88" s="2" t="str">
        <f t="shared" si="21"/>
        <v/>
      </c>
      <c r="P88" s="2" t="str">
        <f t="shared" si="27"/>
        <v/>
      </c>
      <c r="Q88" s="4" t="str">
        <f t="shared" si="22"/>
        <v/>
      </c>
      <c r="V88" s="2"/>
    </row>
    <row r="89" spans="1:22" x14ac:dyDescent="0.25">
      <c r="A89" t="str">
        <f t="shared" si="23"/>
        <v/>
      </c>
      <c r="B89" s="34" t="str">
        <f t="shared" si="14"/>
        <v/>
      </c>
      <c r="C89" s="2" t="str">
        <f t="shared" si="15"/>
        <v/>
      </c>
      <c r="D89" s="34" t="str">
        <f t="shared" si="9"/>
        <v/>
      </c>
      <c r="E89" s="4" t="str">
        <f t="shared" si="16"/>
        <v/>
      </c>
      <c r="F89" s="4" t="str">
        <f t="shared" si="17"/>
        <v/>
      </c>
      <c r="G89" s="2" t="str">
        <f t="shared" si="18"/>
        <v/>
      </c>
      <c r="I89" s="2" t="str">
        <f t="shared" si="24"/>
        <v/>
      </c>
      <c r="J89" s="2" t="str">
        <f t="shared" si="19"/>
        <v/>
      </c>
      <c r="K89" s="2" t="str">
        <f t="shared" si="25"/>
        <v/>
      </c>
      <c r="L89" s="4" t="str">
        <f t="shared" si="20"/>
        <v/>
      </c>
      <c r="N89" s="2" t="str">
        <f t="shared" si="26"/>
        <v/>
      </c>
      <c r="O89" s="2" t="str">
        <f t="shared" si="21"/>
        <v/>
      </c>
      <c r="P89" s="2" t="str">
        <f t="shared" si="27"/>
        <v/>
      </c>
      <c r="Q89" s="4" t="str">
        <f t="shared" si="22"/>
        <v/>
      </c>
      <c r="V89" s="2"/>
    </row>
    <row r="90" spans="1:22" x14ac:dyDescent="0.25">
      <c r="A90" t="str">
        <f t="shared" si="23"/>
        <v/>
      </c>
      <c r="B90" s="34" t="str">
        <f t="shared" si="14"/>
        <v/>
      </c>
      <c r="C90" s="2" t="str">
        <f t="shared" si="15"/>
        <v/>
      </c>
      <c r="D90" s="34" t="str">
        <f t="shared" si="9"/>
        <v/>
      </c>
      <c r="E90" s="4" t="str">
        <f t="shared" si="16"/>
        <v/>
      </c>
      <c r="F90" s="4" t="str">
        <f t="shared" si="17"/>
        <v/>
      </c>
      <c r="G90" s="2" t="str">
        <f t="shared" si="18"/>
        <v/>
      </c>
      <c r="I90" s="2" t="str">
        <f t="shared" si="24"/>
        <v/>
      </c>
      <c r="J90" s="2" t="str">
        <f t="shared" si="19"/>
        <v/>
      </c>
      <c r="K90" s="2" t="str">
        <f t="shared" si="25"/>
        <v/>
      </c>
      <c r="L90" s="4" t="str">
        <f t="shared" si="20"/>
        <v/>
      </c>
      <c r="N90" s="2" t="str">
        <f t="shared" si="26"/>
        <v/>
      </c>
      <c r="O90" s="2" t="str">
        <f t="shared" si="21"/>
        <v/>
      </c>
      <c r="P90" s="2" t="str">
        <f t="shared" si="27"/>
        <v/>
      </c>
      <c r="Q90" s="4" t="str">
        <f t="shared" si="22"/>
        <v/>
      </c>
      <c r="V90" s="2"/>
    </row>
    <row r="91" spans="1:22" x14ac:dyDescent="0.25">
      <c r="A91" t="str">
        <f t="shared" si="23"/>
        <v/>
      </c>
      <c r="B91" s="34" t="str">
        <f t="shared" si="14"/>
        <v/>
      </c>
      <c r="C91" s="2" t="str">
        <f t="shared" si="15"/>
        <v/>
      </c>
      <c r="D91" s="34" t="str">
        <f t="shared" si="9"/>
        <v/>
      </c>
      <c r="E91" s="4" t="str">
        <f t="shared" si="16"/>
        <v/>
      </c>
      <c r="F91" s="4" t="str">
        <f t="shared" si="17"/>
        <v/>
      </c>
      <c r="G91" s="2" t="str">
        <f t="shared" si="18"/>
        <v/>
      </c>
      <c r="I91" s="2" t="str">
        <f t="shared" si="24"/>
        <v/>
      </c>
      <c r="J91" s="2" t="str">
        <f t="shared" si="19"/>
        <v/>
      </c>
      <c r="K91" s="2" t="str">
        <f t="shared" si="25"/>
        <v/>
      </c>
      <c r="L91" s="4" t="str">
        <f t="shared" si="20"/>
        <v/>
      </c>
      <c r="N91" s="2" t="str">
        <f t="shared" si="26"/>
        <v/>
      </c>
      <c r="O91" s="2" t="str">
        <f t="shared" si="21"/>
        <v/>
      </c>
      <c r="P91" s="2" t="str">
        <f t="shared" si="27"/>
        <v/>
      </c>
      <c r="Q91" s="4" t="str">
        <f t="shared" si="22"/>
        <v/>
      </c>
      <c r="V91" s="2"/>
    </row>
    <row r="92" spans="1:22" x14ac:dyDescent="0.25">
      <c r="A92" t="str">
        <f t="shared" si="23"/>
        <v/>
      </c>
      <c r="B92" s="34" t="str">
        <f t="shared" si="14"/>
        <v/>
      </c>
      <c r="C92" s="2" t="str">
        <f t="shared" ref="C92:C123" si="28">IF(A92&gt;$D$8,"",IF(AND($E$15,A92=$D$16),$D$17,
IF(AND($K$15,A92&gt;=$J$16,A92&lt;=$J$18),0,F92-E92-D92)
))</f>
        <v/>
      </c>
      <c r="D92" s="34" t="str">
        <f t="shared" si="9"/>
        <v/>
      </c>
      <c r="E92" s="4" t="str">
        <f t="shared" ref="E92:E111" si="29">IF(A92&gt;$D$8,"",$D$11)</f>
        <v/>
      </c>
      <c r="F92" s="4" t="str">
        <f t="shared" ref="F92:F123" si="30">IF(A92&gt;$D$8,"",IF(OR(AND($E$15,A92=$D$16),AND($K$15,A92&gt;=$J$16,A92&lt;=$J$18)),SUM(C92:E92),$D$19))</f>
        <v/>
      </c>
      <c r="G92" s="2" t="str">
        <f t="shared" ref="G92:G111" si="31">IF(A92&gt;$D$8,"",B92-C92)</f>
        <v/>
      </c>
      <c r="I92" s="2" t="str">
        <f t="shared" si="24"/>
        <v/>
      </c>
      <c r="J92" s="2" t="str">
        <f t="shared" ref="J92:J123" si="32">IF($A92&gt;$D$8,"",IF(AND($E$15,$A92=$D$16),$D$17,
IF(AND($K$15,$A92&gt;=$J$16,A92&lt;=$J$18),0,L92-$D$11-K92)
))</f>
        <v/>
      </c>
      <c r="K92" s="2" t="str">
        <f t="shared" si="25"/>
        <v/>
      </c>
      <c r="L92" s="4" t="str">
        <f t="shared" ref="L92:L123" si="33">IF($A92&gt;$D$8,"",IF(OR(AND($E$15,A92=$D$16),AND($K$15,A92&gt;=$J$16,A92&lt;=$J$18)),SUM(J92:K92,$D$11),0))</f>
        <v/>
      </c>
      <c r="N92" s="2" t="str">
        <f t="shared" si="26"/>
        <v/>
      </c>
      <c r="O92" s="2" t="str">
        <f t="shared" ref="O92:O123" si="34">IF($A92&gt;$D$8,"",IF(AND($E$15,$A92=$D$16),$D$17,
IF(AND($K$15,$A92&gt;=$J$16,$A92&lt;=$J$18),0,Q92-$D$11-P92)
))</f>
        <v/>
      </c>
      <c r="P92" s="2" t="str">
        <f t="shared" si="27"/>
        <v/>
      </c>
      <c r="Q92" s="4" t="str">
        <f t="shared" ref="Q92:Q123" si="35">IF($A92&gt;$D$8,"",IF(OR(AND($E$15,A92=$D$16),AND($K$15,A92&gt;=$J$16,A92&lt;=$J$18)),SUM(O92:P92,$D$11),$Q$23))</f>
        <v/>
      </c>
      <c r="V92" s="2"/>
    </row>
    <row r="93" spans="1:22" x14ac:dyDescent="0.25">
      <c r="A93" t="str">
        <f t="shared" ref="A93:A111" si="36">IF(OR(A92="",A92=$D$8),"",A92+1)</f>
        <v/>
      </c>
      <c r="B93" s="34" t="str">
        <f t="shared" si="14"/>
        <v/>
      </c>
      <c r="C93" s="2" t="str">
        <f t="shared" si="28"/>
        <v/>
      </c>
      <c r="D93" s="34" t="str">
        <f t="shared" ref="D93:D111" si="37">IF(A93&gt;$D$8,"",IF(AND($D$12,A93=1),0,B93*$D$9))</f>
        <v/>
      </c>
      <c r="E93" s="4" t="str">
        <f t="shared" si="29"/>
        <v/>
      </c>
      <c r="F93" s="4" t="str">
        <f t="shared" si="30"/>
        <v/>
      </c>
      <c r="G93" s="2" t="str">
        <f t="shared" si="31"/>
        <v/>
      </c>
      <c r="I93" s="2" t="str">
        <f t="shared" ref="I93:I111" si="38">IF($A93&gt;$D$8,"",I92-J92)</f>
        <v/>
      </c>
      <c r="J93" s="2" t="str">
        <f t="shared" si="32"/>
        <v/>
      </c>
      <c r="K93" s="2" t="str">
        <f t="shared" ref="K93:K111" si="39">IF($A93&gt;$D$8,"",I93*$D$9)</f>
        <v/>
      </c>
      <c r="L93" s="4" t="str">
        <f t="shared" si="33"/>
        <v/>
      </c>
      <c r="N93" s="2" t="str">
        <f t="shared" ref="N93:N111" si="40">IF($A93&gt;$D$8,"",N92-O92)</f>
        <v/>
      </c>
      <c r="O93" s="2" t="str">
        <f t="shared" si="34"/>
        <v/>
      </c>
      <c r="P93" s="2" t="str">
        <f t="shared" ref="P93:P111" si="41">IF($A93&gt;$D$8,"",N93*$D$9)</f>
        <v/>
      </c>
      <c r="Q93" s="4" t="str">
        <f t="shared" si="35"/>
        <v/>
      </c>
      <c r="V93" s="2"/>
    </row>
    <row r="94" spans="1:22" x14ac:dyDescent="0.25">
      <c r="A94" t="str">
        <f t="shared" si="36"/>
        <v/>
      </c>
      <c r="B94" s="34" t="str">
        <f t="shared" ref="B94:B111" si="42">IF(A94&gt;$D$8,"",IF(A94=1,$D$7,B93-C93))</f>
        <v/>
      </c>
      <c r="C94" s="2" t="str">
        <f t="shared" si="28"/>
        <v/>
      </c>
      <c r="D94" s="34" t="str">
        <f t="shared" si="37"/>
        <v/>
      </c>
      <c r="E94" s="4" t="str">
        <f t="shared" si="29"/>
        <v/>
      </c>
      <c r="F94" s="4" t="str">
        <f t="shared" si="30"/>
        <v/>
      </c>
      <c r="G94" s="2" t="str">
        <f t="shared" si="31"/>
        <v/>
      </c>
      <c r="I94" s="2" t="str">
        <f t="shared" si="38"/>
        <v/>
      </c>
      <c r="J94" s="2" t="str">
        <f t="shared" si="32"/>
        <v/>
      </c>
      <c r="K94" s="2" t="str">
        <f t="shared" si="39"/>
        <v/>
      </c>
      <c r="L94" s="4" t="str">
        <f t="shared" si="33"/>
        <v/>
      </c>
      <c r="N94" s="2" t="str">
        <f t="shared" si="40"/>
        <v/>
      </c>
      <c r="O94" s="2" t="str">
        <f t="shared" si="34"/>
        <v/>
      </c>
      <c r="P94" s="2" t="str">
        <f t="shared" si="41"/>
        <v/>
      </c>
      <c r="Q94" s="4" t="str">
        <f t="shared" si="35"/>
        <v/>
      </c>
      <c r="V94" s="2"/>
    </row>
    <row r="95" spans="1:22" x14ac:dyDescent="0.25">
      <c r="A95" t="str">
        <f t="shared" si="36"/>
        <v/>
      </c>
      <c r="B95" s="34" t="str">
        <f t="shared" si="42"/>
        <v/>
      </c>
      <c r="C95" s="2" t="str">
        <f t="shared" si="28"/>
        <v/>
      </c>
      <c r="D95" s="34" t="str">
        <f t="shared" si="37"/>
        <v/>
      </c>
      <c r="E95" s="4" t="str">
        <f t="shared" si="29"/>
        <v/>
      </c>
      <c r="F95" s="4" t="str">
        <f t="shared" si="30"/>
        <v/>
      </c>
      <c r="G95" s="2" t="str">
        <f t="shared" si="31"/>
        <v/>
      </c>
      <c r="I95" s="2" t="str">
        <f t="shared" si="38"/>
        <v/>
      </c>
      <c r="J95" s="2" t="str">
        <f t="shared" si="32"/>
        <v/>
      </c>
      <c r="K95" s="2" t="str">
        <f t="shared" si="39"/>
        <v/>
      </c>
      <c r="L95" s="4" t="str">
        <f t="shared" si="33"/>
        <v/>
      </c>
      <c r="N95" s="2" t="str">
        <f t="shared" si="40"/>
        <v/>
      </c>
      <c r="O95" s="2" t="str">
        <f t="shared" si="34"/>
        <v/>
      </c>
      <c r="P95" s="2" t="str">
        <f t="shared" si="41"/>
        <v/>
      </c>
      <c r="Q95" s="4" t="str">
        <f t="shared" si="35"/>
        <v/>
      </c>
      <c r="V95" s="2"/>
    </row>
    <row r="96" spans="1:22" x14ac:dyDescent="0.25">
      <c r="A96" t="str">
        <f t="shared" si="36"/>
        <v/>
      </c>
      <c r="B96" s="34" t="str">
        <f t="shared" si="42"/>
        <v/>
      </c>
      <c r="C96" s="2" t="str">
        <f t="shared" si="28"/>
        <v/>
      </c>
      <c r="D96" s="34" t="str">
        <f t="shared" si="37"/>
        <v/>
      </c>
      <c r="E96" s="4" t="str">
        <f t="shared" si="29"/>
        <v/>
      </c>
      <c r="F96" s="4" t="str">
        <f t="shared" si="30"/>
        <v/>
      </c>
      <c r="G96" s="2" t="str">
        <f t="shared" si="31"/>
        <v/>
      </c>
      <c r="I96" s="2" t="str">
        <f t="shared" si="38"/>
        <v/>
      </c>
      <c r="J96" s="2" t="str">
        <f t="shared" si="32"/>
        <v/>
      </c>
      <c r="K96" s="2" t="str">
        <f t="shared" si="39"/>
        <v/>
      </c>
      <c r="L96" s="4" t="str">
        <f t="shared" si="33"/>
        <v/>
      </c>
      <c r="N96" s="2" t="str">
        <f t="shared" si="40"/>
        <v/>
      </c>
      <c r="O96" s="2" t="str">
        <f t="shared" si="34"/>
        <v/>
      </c>
      <c r="P96" s="2" t="str">
        <f t="shared" si="41"/>
        <v/>
      </c>
      <c r="Q96" s="4" t="str">
        <f t="shared" si="35"/>
        <v/>
      </c>
      <c r="V96" s="2"/>
    </row>
    <row r="97" spans="1:22" x14ac:dyDescent="0.25">
      <c r="A97" t="str">
        <f t="shared" si="36"/>
        <v/>
      </c>
      <c r="B97" s="34" t="str">
        <f t="shared" si="42"/>
        <v/>
      </c>
      <c r="C97" s="2" t="str">
        <f t="shared" si="28"/>
        <v/>
      </c>
      <c r="D97" s="34" t="str">
        <f t="shared" si="37"/>
        <v/>
      </c>
      <c r="E97" s="4" t="str">
        <f t="shared" si="29"/>
        <v/>
      </c>
      <c r="F97" s="4" t="str">
        <f t="shared" si="30"/>
        <v/>
      </c>
      <c r="G97" s="2" t="str">
        <f t="shared" si="31"/>
        <v/>
      </c>
      <c r="I97" s="2" t="str">
        <f t="shared" si="38"/>
        <v/>
      </c>
      <c r="J97" s="2" t="str">
        <f t="shared" si="32"/>
        <v/>
      </c>
      <c r="K97" s="2" t="str">
        <f t="shared" si="39"/>
        <v/>
      </c>
      <c r="L97" s="4" t="str">
        <f t="shared" si="33"/>
        <v/>
      </c>
      <c r="N97" s="2" t="str">
        <f t="shared" si="40"/>
        <v/>
      </c>
      <c r="O97" s="2" t="str">
        <f t="shared" si="34"/>
        <v/>
      </c>
      <c r="P97" s="2" t="str">
        <f t="shared" si="41"/>
        <v/>
      </c>
      <c r="Q97" s="4" t="str">
        <f t="shared" si="35"/>
        <v/>
      </c>
      <c r="V97" s="2"/>
    </row>
    <row r="98" spans="1:22" x14ac:dyDescent="0.25">
      <c r="A98" t="str">
        <f t="shared" si="36"/>
        <v/>
      </c>
      <c r="B98" s="34" t="str">
        <f t="shared" si="42"/>
        <v/>
      </c>
      <c r="C98" s="2" t="str">
        <f t="shared" si="28"/>
        <v/>
      </c>
      <c r="D98" s="34" t="str">
        <f t="shared" si="37"/>
        <v/>
      </c>
      <c r="E98" s="4" t="str">
        <f t="shared" si="29"/>
        <v/>
      </c>
      <c r="F98" s="4" t="str">
        <f t="shared" si="30"/>
        <v/>
      </c>
      <c r="G98" s="2" t="str">
        <f t="shared" si="31"/>
        <v/>
      </c>
      <c r="I98" s="2" t="str">
        <f t="shared" si="38"/>
        <v/>
      </c>
      <c r="J98" s="2" t="str">
        <f t="shared" si="32"/>
        <v/>
      </c>
      <c r="K98" s="2" t="str">
        <f t="shared" si="39"/>
        <v/>
      </c>
      <c r="L98" s="4" t="str">
        <f t="shared" si="33"/>
        <v/>
      </c>
      <c r="N98" s="2" t="str">
        <f t="shared" si="40"/>
        <v/>
      </c>
      <c r="O98" s="2" t="str">
        <f t="shared" si="34"/>
        <v/>
      </c>
      <c r="P98" s="2" t="str">
        <f t="shared" si="41"/>
        <v/>
      </c>
      <c r="Q98" s="4" t="str">
        <f t="shared" si="35"/>
        <v/>
      </c>
      <c r="V98" s="2"/>
    </row>
    <row r="99" spans="1:22" x14ac:dyDescent="0.25">
      <c r="A99" t="str">
        <f t="shared" si="36"/>
        <v/>
      </c>
      <c r="B99" s="34" t="str">
        <f t="shared" si="42"/>
        <v/>
      </c>
      <c r="C99" s="2" t="str">
        <f t="shared" si="28"/>
        <v/>
      </c>
      <c r="D99" s="34" t="str">
        <f t="shared" si="37"/>
        <v/>
      </c>
      <c r="E99" s="4" t="str">
        <f t="shared" si="29"/>
        <v/>
      </c>
      <c r="F99" s="4" t="str">
        <f t="shared" si="30"/>
        <v/>
      </c>
      <c r="G99" s="2" t="str">
        <f t="shared" si="31"/>
        <v/>
      </c>
      <c r="I99" s="2" t="str">
        <f t="shared" si="38"/>
        <v/>
      </c>
      <c r="J99" s="2" t="str">
        <f t="shared" si="32"/>
        <v/>
      </c>
      <c r="K99" s="2" t="str">
        <f t="shared" si="39"/>
        <v/>
      </c>
      <c r="L99" s="4" t="str">
        <f t="shared" si="33"/>
        <v/>
      </c>
      <c r="N99" s="2" t="str">
        <f t="shared" si="40"/>
        <v/>
      </c>
      <c r="O99" s="2" t="str">
        <f t="shared" si="34"/>
        <v/>
      </c>
      <c r="P99" s="2" t="str">
        <f t="shared" si="41"/>
        <v/>
      </c>
      <c r="Q99" s="4" t="str">
        <f t="shared" si="35"/>
        <v/>
      </c>
      <c r="V99" s="2"/>
    </row>
    <row r="100" spans="1:22" x14ac:dyDescent="0.25">
      <c r="A100" t="str">
        <f t="shared" si="36"/>
        <v/>
      </c>
      <c r="B100" s="34" t="str">
        <f t="shared" si="42"/>
        <v/>
      </c>
      <c r="C100" s="2" t="str">
        <f t="shared" si="28"/>
        <v/>
      </c>
      <c r="D100" s="34" t="str">
        <f t="shared" si="37"/>
        <v/>
      </c>
      <c r="E100" s="4" t="str">
        <f t="shared" si="29"/>
        <v/>
      </c>
      <c r="F100" s="4" t="str">
        <f t="shared" si="30"/>
        <v/>
      </c>
      <c r="G100" s="2" t="str">
        <f t="shared" si="31"/>
        <v/>
      </c>
      <c r="I100" s="2" t="str">
        <f t="shared" si="38"/>
        <v/>
      </c>
      <c r="J100" s="2" t="str">
        <f t="shared" si="32"/>
        <v/>
      </c>
      <c r="K100" s="2" t="str">
        <f t="shared" si="39"/>
        <v/>
      </c>
      <c r="L100" s="4" t="str">
        <f t="shared" si="33"/>
        <v/>
      </c>
      <c r="N100" s="2" t="str">
        <f t="shared" si="40"/>
        <v/>
      </c>
      <c r="O100" s="2" t="str">
        <f t="shared" si="34"/>
        <v/>
      </c>
      <c r="P100" s="2" t="str">
        <f t="shared" si="41"/>
        <v/>
      </c>
      <c r="Q100" s="4" t="str">
        <f t="shared" si="35"/>
        <v/>
      </c>
      <c r="V100" s="2"/>
    </row>
    <row r="101" spans="1:22" x14ac:dyDescent="0.25">
      <c r="A101" t="str">
        <f t="shared" si="36"/>
        <v/>
      </c>
      <c r="B101" s="34" t="str">
        <f t="shared" si="42"/>
        <v/>
      </c>
      <c r="C101" s="2" t="str">
        <f t="shared" si="28"/>
        <v/>
      </c>
      <c r="D101" s="34" t="str">
        <f t="shared" si="37"/>
        <v/>
      </c>
      <c r="E101" s="4" t="str">
        <f t="shared" si="29"/>
        <v/>
      </c>
      <c r="F101" s="4" t="str">
        <f t="shared" si="30"/>
        <v/>
      </c>
      <c r="G101" s="2" t="str">
        <f t="shared" si="31"/>
        <v/>
      </c>
      <c r="I101" s="2" t="str">
        <f t="shared" si="38"/>
        <v/>
      </c>
      <c r="J101" s="2" t="str">
        <f t="shared" si="32"/>
        <v/>
      </c>
      <c r="K101" s="2" t="str">
        <f t="shared" si="39"/>
        <v/>
      </c>
      <c r="L101" s="4" t="str">
        <f t="shared" si="33"/>
        <v/>
      </c>
      <c r="N101" s="2" t="str">
        <f t="shared" si="40"/>
        <v/>
      </c>
      <c r="O101" s="2" t="str">
        <f t="shared" si="34"/>
        <v/>
      </c>
      <c r="P101" s="2" t="str">
        <f t="shared" si="41"/>
        <v/>
      </c>
      <c r="Q101" s="4" t="str">
        <f t="shared" si="35"/>
        <v/>
      </c>
      <c r="V101" s="2"/>
    </row>
    <row r="102" spans="1:22" x14ac:dyDescent="0.25">
      <c r="A102" t="str">
        <f t="shared" si="36"/>
        <v/>
      </c>
      <c r="B102" s="34" t="str">
        <f t="shared" si="42"/>
        <v/>
      </c>
      <c r="C102" s="2" t="str">
        <f t="shared" si="28"/>
        <v/>
      </c>
      <c r="D102" s="34" t="str">
        <f t="shared" si="37"/>
        <v/>
      </c>
      <c r="E102" s="4" t="str">
        <f t="shared" si="29"/>
        <v/>
      </c>
      <c r="F102" s="4" t="str">
        <f t="shared" si="30"/>
        <v/>
      </c>
      <c r="G102" s="2" t="str">
        <f t="shared" si="31"/>
        <v/>
      </c>
      <c r="I102" s="2" t="str">
        <f t="shared" si="38"/>
        <v/>
      </c>
      <c r="J102" s="2" t="str">
        <f t="shared" si="32"/>
        <v/>
      </c>
      <c r="K102" s="2" t="str">
        <f t="shared" si="39"/>
        <v/>
      </c>
      <c r="L102" s="4" t="str">
        <f t="shared" si="33"/>
        <v/>
      </c>
      <c r="N102" s="2" t="str">
        <f t="shared" si="40"/>
        <v/>
      </c>
      <c r="O102" s="2" t="str">
        <f t="shared" si="34"/>
        <v/>
      </c>
      <c r="P102" s="2" t="str">
        <f t="shared" si="41"/>
        <v/>
      </c>
      <c r="Q102" s="4" t="str">
        <f t="shared" si="35"/>
        <v/>
      </c>
      <c r="V102" s="2"/>
    </row>
    <row r="103" spans="1:22" x14ac:dyDescent="0.25">
      <c r="A103" t="str">
        <f t="shared" si="36"/>
        <v/>
      </c>
      <c r="B103" s="34" t="str">
        <f t="shared" si="42"/>
        <v/>
      </c>
      <c r="C103" s="2" t="str">
        <f t="shared" si="28"/>
        <v/>
      </c>
      <c r="D103" s="34" t="str">
        <f t="shared" si="37"/>
        <v/>
      </c>
      <c r="E103" s="4" t="str">
        <f t="shared" si="29"/>
        <v/>
      </c>
      <c r="F103" s="4" t="str">
        <f t="shared" si="30"/>
        <v/>
      </c>
      <c r="G103" s="2" t="str">
        <f t="shared" si="31"/>
        <v/>
      </c>
      <c r="I103" s="2" t="str">
        <f t="shared" si="38"/>
        <v/>
      </c>
      <c r="J103" s="2" t="str">
        <f t="shared" si="32"/>
        <v/>
      </c>
      <c r="K103" s="2" t="str">
        <f t="shared" si="39"/>
        <v/>
      </c>
      <c r="L103" s="4" t="str">
        <f t="shared" si="33"/>
        <v/>
      </c>
      <c r="N103" s="2" t="str">
        <f t="shared" si="40"/>
        <v/>
      </c>
      <c r="O103" s="2" t="str">
        <f t="shared" si="34"/>
        <v/>
      </c>
      <c r="P103" s="2" t="str">
        <f t="shared" si="41"/>
        <v/>
      </c>
      <c r="Q103" s="4" t="str">
        <f t="shared" si="35"/>
        <v/>
      </c>
      <c r="V103" s="2"/>
    </row>
    <row r="104" spans="1:22" x14ac:dyDescent="0.25">
      <c r="A104" t="str">
        <f t="shared" si="36"/>
        <v/>
      </c>
      <c r="B104" s="34" t="str">
        <f t="shared" si="42"/>
        <v/>
      </c>
      <c r="C104" s="2" t="str">
        <f t="shared" si="28"/>
        <v/>
      </c>
      <c r="D104" s="34" t="str">
        <f t="shared" si="37"/>
        <v/>
      </c>
      <c r="E104" s="4" t="str">
        <f t="shared" si="29"/>
        <v/>
      </c>
      <c r="F104" s="4" t="str">
        <f t="shared" si="30"/>
        <v/>
      </c>
      <c r="G104" s="2" t="str">
        <f t="shared" si="31"/>
        <v/>
      </c>
      <c r="I104" s="2" t="str">
        <f t="shared" si="38"/>
        <v/>
      </c>
      <c r="J104" s="2" t="str">
        <f t="shared" si="32"/>
        <v/>
      </c>
      <c r="K104" s="2" t="str">
        <f t="shared" si="39"/>
        <v/>
      </c>
      <c r="L104" s="4" t="str">
        <f t="shared" si="33"/>
        <v/>
      </c>
      <c r="N104" s="2" t="str">
        <f t="shared" si="40"/>
        <v/>
      </c>
      <c r="O104" s="2" t="str">
        <f t="shared" si="34"/>
        <v/>
      </c>
      <c r="P104" s="2" t="str">
        <f t="shared" si="41"/>
        <v/>
      </c>
      <c r="Q104" s="4" t="str">
        <f t="shared" si="35"/>
        <v/>
      </c>
      <c r="V104" s="2"/>
    </row>
    <row r="105" spans="1:22" x14ac:dyDescent="0.25">
      <c r="A105" t="str">
        <f t="shared" si="36"/>
        <v/>
      </c>
      <c r="B105" s="34" t="str">
        <f t="shared" si="42"/>
        <v/>
      </c>
      <c r="C105" s="2" t="str">
        <f t="shared" si="28"/>
        <v/>
      </c>
      <c r="D105" s="34" t="str">
        <f t="shared" si="37"/>
        <v/>
      </c>
      <c r="E105" s="4" t="str">
        <f t="shared" si="29"/>
        <v/>
      </c>
      <c r="F105" s="4" t="str">
        <f t="shared" si="30"/>
        <v/>
      </c>
      <c r="G105" s="2" t="str">
        <f t="shared" si="31"/>
        <v/>
      </c>
      <c r="I105" s="2" t="str">
        <f t="shared" si="38"/>
        <v/>
      </c>
      <c r="J105" s="2" t="str">
        <f t="shared" si="32"/>
        <v/>
      </c>
      <c r="K105" s="2" t="str">
        <f t="shared" si="39"/>
        <v/>
      </c>
      <c r="L105" s="4" t="str">
        <f t="shared" si="33"/>
        <v/>
      </c>
      <c r="N105" s="2" t="str">
        <f t="shared" si="40"/>
        <v/>
      </c>
      <c r="O105" s="2" t="str">
        <f t="shared" si="34"/>
        <v/>
      </c>
      <c r="P105" s="2" t="str">
        <f t="shared" si="41"/>
        <v/>
      </c>
      <c r="Q105" s="4" t="str">
        <f t="shared" si="35"/>
        <v/>
      </c>
      <c r="V105" s="2"/>
    </row>
    <row r="106" spans="1:22" x14ac:dyDescent="0.25">
      <c r="A106" t="str">
        <f t="shared" si="36"/>
        <v/>
      </c>
      <c r="B106" s="34" t="str">
        <f t="shared" si="42"/>
        <v/>
      </c>
      <c r="C106" s="2" t="str">
        <f t="shared" si="28"/>
        <v/>
      </c>
      <c r="D106" s="34" t="str">
        <f t="shared" si="37"/>
        <v/>
      </c>
      <c r="E106" s="4" t="str">
        <f t="shared" si="29"/>
        <v/>
      </c>
      <c r="F106" s="4" t="str">
        <f t="shared" si="30"/>
        <v/>
      </c>
      <c r="G106" s="2" t="str">
        <f t="shared" si="31"/>
        <v/>
      </c>
      <c r="I106" s="2" t="str">
        <f t="shared" si="38"/>
        <v/>
      </c>
      <c r="J106" s="2" t="str">
        <f t="shared" si="32"/>
        <v/>
      </c>
      <c r="K106" s="2" t="str">
        <f t="shared" si="39"/>
        <v/>
      </c>
      <c r="L106" s="4" t="str">
        <f t="shared" si="33"/>
        <v/>
      </c>
      <c r="N106" s="2" t="str">
        <f t="shared" si="40"/>
        <v/>
      </c>
      <c r="O106" s="2" t="str">
        <f t="shared" si="34"/>
        <v/>
      </c>
      <c r="P106" s="2" t="str">
        <f t="shared" si="41"/>
        <v/>
      </c>
      <c r="Q106" s="4" t="str">
        <f t="shared" si="35"/>
        <v/>
      </c>
      <c r="V106" s="2"/>
    </row>
    <row r="107" spans="1:22" x14ac:dyDescent="0.25">
      <c r="A107" t="str">
        <f t="shared" si="36"/>
        <v/>
      </c>
      <c r="B107" s="34" t="str">
        <f t="shared" si="42"/>
        <v/>
      </c>
      <c r="C107" s="2" t="str">
        <f t="shared" si="28"/>
        <v/>
      </c>
      <c r="D107" s="34" t="str">
        <f t="shared" si="37"/>
        <v/>
      </c>
      <c r="E107" s="4" t="str">
        <f t="shared" si="29"/>
        <v/>
      </c>
      <c r="F107" s="4" t="str">
        <f t="shared" si="30"/>
        <v/>
      </c>
      <c r="G107" s="2" t="str">
        <f t="shared" si="31"/>
        <v/>
      </c>
      <c r="I107" s="2" t="str">
        <f t="shared" si="38"/>
        <v/>
      </c>
      <c r="J107" s="2" t="str">
        <f t="shared" si="32"/>
        <v/>
      </c>
      <c r="K107" s="2" t="str">
        <f t="shared" si="39"/>
        <v/>
      </c>
      <c r="L107" s="4" t="str">
        <f t="shared" si="33"/>
        <v/>
      </c>
      <c r="N107" s="2" t="str">
        <f t="shared" si="40"/>
        <v/>
      </c>
      <c r="O107" s="2" t="str">
        <f t="shared" si="34"/>
        <v/>
      </c>
      <c r="P107" s="2" t="str">
        <f t="shared" si="41"/>
        <v/>
      </c>
      <c r="Q107" s="4" t="str">
        <f t="shared" si="35"/>
        <v/>
      </c>
      <c r="V107" s="2"/>
    </row>
    <row r="108" spans="1:22" x14ac:dyDescent="0.25">
      <c r="A108" t="str">
        <f t="shared" si="36"/>
        <v/>
      </c>
      <c r="B108" s="34" t="str">
        <f t="shared" si="42"/>
        <v/>
      </c>
      <c r="C108" s="2" t="str">
        <f t="shared" si="28"/>
        <v/>
      </c>
      <c r="D108" s="34" t="str">
        <f t="shared" si="37"/>
        <v/>
      </c>
      <c r="E108" s="4" t="str">
        <f t="shared" si="29"/>
        <v/>
      </c>
      <c r="F108" s="4" t="str">
        <f t="shared" si="30"/>
        <v/>
      </c>
      <c r="G108" s="2" t="str">
        <f t="shared" si="31"/>
        <v/>
      </c>
      <c r="I108" s="2" t="str">
        <f t="shared" si="38"/>
        <v/>
      </c>
      <c r="J108" s="2" t="str">
        <f t="shared" si="32"/>
        <v/>
      </c>
      <c r="K108" s="2" t="str">
        <f t="shared" si="39"/>
        <v/>
      </c>
      <c r="L108" s="4" t="str">
        <f t="shared" si="33"/>
        <v/>
      </c>
      <c r="N108" s="2" t="str">
        <f t="shared" si="40"/>
        <v/>
      </c>
      <c r="O108" s="2" t="str">
        <f t="shared" si="34"/>
        <v/>
      </c>
      <c r="P108" s="2" t="str">
        <f t="shared" si="41"/>
        <v/>
      </c>
      <c r="Q108" s="4" t="str">
        <f t="shared" si="35"/>
        <v/>
      </c>
      <c r="V108" s="2"/>
    </row>
    <row r="109" spans="1:22" x14ac:dyDescent="0.25">
      <c r="A109" t="str">
        <f t="shared" si="36"/>
        <v/>
      </c>
      <c r="B109" s="34" t="str">
        <f t="shared" si="42"/>
        <v/>
      </c>
      <c r="C109" s="2" t="str">
        <f t="shared" si="28"/>
        <v/>
      </c>
      <c r="D109" s="34" t="str">
        <f t="shared" si="37"/>
        <v/>
      </c>
      <c r="E109" s="4" t="str">
        <f t="shared" si="29"/>
        <v/>
      </c>
      <c r="F109" s="4" t="str">
        <f t="shared" si="30"/>
        <v/>
      </c>
      <c r="G109" s="2" t="str">
        <f t="shared" si="31"/>
        <v/>
      </c>
      <c r="I109" s="2" t="str">
        <f t="shared" si="38"/>
        <v/>
      </c>
      <c r="J109" s="2" t="str">
        <f t="shared" si="32"/>
        <v/>
      </c>
      <c r="K109" s="2" t="str">
        <f t="shared" si="39"/>
        <v/>
      </c>
      <c r="L109" s="4" t="str">
        <f t="shared" si="33"/>
        <v/>
      </c>
      <c r="N109" s="2" t="str">
        <f t="shared" si="40"/>
        <v/>
      </c>
      <c r="O109" s="2" t="str">
        <f t="shared" si="34"/>
        <v/>
      </c>
      <c r="P109" s="2" t="str">
        <f t="shared" si="41"/>
        <v/>
      </c>
      <c r="Q109" s="4" t="str">
        <f t="shared" si="35"/>
        <v/>
      </c>
      <c r="V109" s="2"/>
    </row>
    <row r="110" spans="1:22" x14ac:dyDescent="0.25">
      <c r="A110" t="str">
        <f t="shared" si="36"/>
        <v/>
      </c>
      <c r="B110" s="34" t="str">
        <f t="shared" si="42"/>
        <v/>
      </c>
      <c r="C110" s="2" t="str">
        <f t="shared" si="28"/>
        <v/>
      </c>
      <c r="D110" s="34" t="str">
        <f t="shared" si="37"/>
        <v/>
      </c>
      <c r="E110" s="4" t="str">
        <f t="shared" si="29"/>
        <v/>
      </c>
      <c r="F110" s="4" t="str">
        <f t="shared" si="30"/>
        <v/>
      </c>
      <c r="G110" s="2" t="str">
        <f t="shared" si="31"/>
        <v/>
      </c>
      <c r="I110" s="2" t="str">
        <f t="shared" si="38"/>
        <v/>
      </c>
      <c r="J110" s="2" t="str">
        <f t="shared" si="32"/>
        <v/>
      </c>
      <c r="K110" s="2" t="str">
        <f t="shared" si="39"/>
        <v/>
      </c>
      <c r="L110" s="4" t="str">
        <f t="shared" si="33"/>
        <v/>
      </c>
      <c r="N110" s="2" t="str">
        <f t="shared" si="40"/>
        <v/>
      </c>
      <c r="O110" s="2" t="str">
        <f t="shared" si="34"/>
        <v/>
      </c>
      <c r="P110" s="2" t="str">
        <f t="shared" si="41"/>
        <v/>
      </c>
      <c r="Q110" s="4" t="str">
        <f t="shared" si="35"/>
        <v/>
      </c>
      <c r="V110" s="2"/>
    </row>
    <row r="111" spans="1:22" x14ac:dyDescent="0.25">
      <c r="A111" t="str">
        <f t="shared" si="36"/>
        <v/>
      </c>
      <c r="B111" s="34" t="str">
        <f t="shared" si="42"/>
        <v/>
      </c>
      <c r="C111" s="2" t="str">
        <f t="shared" si="28"/>
        <v/>
      </c>
      <c r="D111" s="34" t="str">
        <f t="shared" si="37"/>
        <v/>
      </c>
      <c r="E111" s="4" t="str">
        <f t="shared" si="29"/>
        <v/>
      </c>
      <c r="F111" s="4" t="str">
        <f t="shared" si="30"/>
        <v/>
      </c>
      <c r="G111" s="2" t="str">
        <f t="shared" si="31"/>
        <v/>
      </c>
      <c r="I111" s="2" t="str">
        <f t="shared" si="38"/>
        <v/>
      </c>
      <c r="J111" s="2" t="str">
        <f t="shared" si="32"/>
        <v/>
      </c>
      <c r="K111" s="2" t="str">
        <f t="shared" si="39"/>
        <v/>
      </c>
      <c r="L111" s="4" t="str">
        <f t="shared" si="33"/>
        <v/>
      </c>
      <c r="N111" s="2" t="str">
        <f t="shared" si="40"/>
        <v/>
      </c>
      <c r="O111" s="2" t="str">
        <f t="shared" si="34"/>
        <v/>
      </c>
      <c r="P111" s="2" t="str">
        <f t="shared" si="41"/>
        <v/>
      </c>
      <c r="Q111" s="4" t="str">
        <f t="shared" si="35"/>
        <v/>
      </c>
      <c r="V111" s="2"/>
    </row>
  </sheetData>
  <conditionalFormatting sqref="G28:G111">
    <cfRule type="expression" dxfId="4" priority="3">
      <formula>ROUND($G28,2)=0</formula>
    </cfRule>
  </conditionalFormatting>
  <conditionalFormatting sqref="D16 J16:J17">
    <cfRule type="expression" dxfId="3" priority="1">
      <formula>$E$16=TRUE</formula>
    </cfRule>
  </conditionalFormatting>
  <dataValidations count="4">
    <dataValidation type="list" allowBlank="1" showInputMessage="1" showErrorMessage="1" sqref="D12">
      <formula1>"0,1"</formula1>
    </dataValidation>
    <dataValidation type="whole" allowBlank="1" showInputMessage="1" showErrorMessage="1" error="Номер периода должен быть в пределах срока кредита" sqref="D16">
      <formula1>1</formula1>
      <formula2>D8</formula2>
    </dataValidation>
    <dataValidation type="whole" allowBlank="1" showInputMessage="1" showErrorMessage="1" error="Начало каникул должно быть в пределах срока кредита_x000a_" sqref="J16">
      <formula1>1</formula1>
      <formula2>D8</formula2>
    </dataValidation>
    <dataValidation type="whole" allowBlank="1" showInputMessage="1" showErrorMessage="1" error="Срок кредита от 3 до 84 периодов" sqref="D8">
      <formula1>3</formula1>
      <formula2>84</formula2>
    </dataValidation>
  </dataValidations>
  <hyperlinks>
    <hyperlink ref="A1:F1" r:id="rId1" display="Файл скачан с сайта excel2.ru &gt;&gt;&gt;"/>
    <hyperlink ref="A2" r:id="rId2"/>
    <hyperlink ref="G1" r:id="rId3" display="Файл скачан с сайта excel2.ru &gt;&gt;&gt;"/>
    <hyperlink ref="H1" r:id="rId4" display="Файл скачан с сайта excel2.ru &gt;&gt;&gt;"/>
    <hyperlink ref="I1" r:id="rId5" display="Файл скачан с сайта excel2.ru &gt;&gt;&gt;"/>
    <hyperlink ref="J1" r:id="rId6" display="Файл скачан с сайта excel2.ru &gt;&gt;&gt;"/>
    <hyperlink ref="K1" r:id="rId7" display="Файл скачан с сайта excel2.ru &gt;&gt;&gt;"/>
    <hyperlink ref="L1" r:id="rId8" display="Файл скачан с сайта excel2.ru &gt;&gt;&gt;"/>
    <hyperlink ref="M1" r:id="rId9" display="Файл скачан с сайта excel2.ru &gt;&gt;&gt;"/>
    <hyperlink ref="N1" r:id="rId10" display="Файл скачан с сайта excel2.ru &gt;&gt;&gt;"/>
    <hyperlink ref="O1" r:id="rId11" display="Файл скачан с сайта excel2.ru &gt;&gt;&gt;"/>
    <hyperlink ref="P1" r:id="rId12" display="Файл скачан с сайта excel2.ru &gt;&gt;&gt;"/>
    <hyperlink ref="Q1" r:id="rId13" display="Файл скачан с сайта excel2.ru &gt;&gt;&gt;"/>
    <hyperlink ref="R1" r:id="rId14" display="Файл скачан с сайта excel2.ru &gt;&gt;&gt;"/>
  </hyperlinks>
  <pageMargins left="0.7" right="0.7" top="0.75" bottom="0.75" header="0.3" footer="0.3"/>
  <pageSetup paperSize="9" orientation="portrait" horizontalDpi="0" verticalDpi="0" r:id="rId15"/>
  <drawing r:id="rId16"/>
  <legacyDrawing r:id="rId1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5" r:id="rId18" name="Check Box 371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47625</xdr:rowOff>
                  </from>
                  <to>
                    <xdr:col>3</xdr:col>
                    <xdr:colOff>647700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9" name="Check Box 373">
              <controlPr defaultSize="0" autoFill="0" autoLine="0" autoPict="0">
                <anchor moveWithCells="1">
                  <from>
                    <xdr:col>9</xdr:col>
                    <xdr:colOff>304800</xdr:colOff>
                    <xdr:row>14</xdr:row>
                    <xdr:rowOff>47625</xdr:rowOff>
                  </from>
                  <to>
                    <xdr:col>9</xdr:col>
                    <xdr:colOff>647700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4" customWidth="1"/>
    <col min="2" max="16384" width="9.140625" style="44" hidden="1"/>
  </cols>
  <sheetData>
    <row r="1" spans="1:7" ht="36.75" customHeight="1" x14ac:dyDescent="0.25">
      <c r="A1" s="43" t="s">
        <v>49</v>
      </c>
      <c r="B1" s="43"/>
      <c r="C1" s="43"/>
      <c r="D1" s="43"/>
      <c r="E1" s="43"/>
      <c r="F1" s="43"/>
      <c r="G1" s="43"/>
    </row>
    <row r="2" spans="1:7" ht="107.25" customHeight="1" x14ac:dyDescent="0.25">
      <c r="A2" s="45" t="s">
        <v>50</v>
      </c>
    </row>
    <row r="3" spans="1:7" ht="105" customHeight="1" x14ac:dyDescent="0.25">
      <c r="A3" s="45" t="s">
        <v>51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Баллонный платеж</vt:lpstr>
      <vt:lpstr>БаллПлатеж+каникулы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2012-05-10T04:44:58Z</dcterms:created>
  <dcterms:modified xsi:type="dcterms:W3CDTF">2025-03-16T19:28:06Z</dcterms:modified>
</cp:coreProperties>
</file>