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Распределения\"/>
    </mc:Choice>
  </mc:AlternateContent>
  <bookViews>
    <workbookView xWindow="360" yWindow="360" windowWidth="18795" windowHeight="11700" tabRatio="779"/>
  </bookViews>
  <sheets>
    <sheet name="Пример" sheetId="6" r:id="rId1"/>
    <sheet name="График" sheetId="7" r:id="rId2"/>
    <sheet name="Генерация" sheetId="10" r:id="rId3"/>
    <sheet name="Задачи" sheetId="11" r:id="rId4"/>
    <sheet name="Линейн.комбинация" sheetId="12" r:id="rId5"/>
    <sheet name="Влияние параметров" sheetId="13" r:id="rId6"/>
    <sheet name="EXCEL2.RU" sheetId="3" r:id="rId7"/>
  </sheets>
  <definedNames>
    <definedName name="anscount" hidden="1">2</definedName>
    <definedName name="limcount" hidden="1">2</definedName>
    <definedName name="sencount" hidden="1">4</definedName>
    <definedName name="solver_adj" localSheetId="3" hidden="1">Задачи!$B$90:$B$91</definedName>
    <definedName name="solver_cvg" localSheetId="3" hidden="1">0.0001</definedName>
    <definedName name="solver_drv" localSheetId="3" hidden="1">1</definedName>
    <definedName name="solver_eng" localSheetId="1" hidden="1">1</definedName>
    <definedName name="solver_eng" localSheetId="3" hidden="1">1</definedName>
    <definedName name="solver_eng" localSheetId="4" hidden="1">1</definedName>
    <definedName name="solver_eng" localSheetId="0" hidden="1">1</definedName>
    <definedName name="solver_est" localSheetId="3" hidden="1">1</definedName>
    <definedName name="solver_itr" localSheetId="3" hidden="1">2147483647</definedName>
    <definedName name="solver_lhs1" localSheetId="3" hidden="1">Задачи!$B$91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1" hidden="1">1</definedName>
    <definedName name="solver_neg" localSheetId="3" hidden="1">2</definedName>
    <definedName name="solver_neg" localSheetId="4" hidden="1">1</definedName>
    <definedName name="solver_neg" localSheetId="0" hidden="1">1</definedName>
    <definedName name="solver_nod" localSheetId="3" hidden="1">2147483647</definedName>
    <definedName name="solver_num" localSheetId="1" hidden="1">0</definedName>
    <definedName name="solver_num" localSheetId="3" hidden="1">1</definedName>
    <definedName name="solver_num" localSheetId="4" hidden="1">0</definedName>
    <definedName name="solver_num" localSheetId="0" hidden="1">0</definedName>
    <definedName name="solver_nwt" localSheetId="3" hidden="1">1</definedName>
    <definedName name="solver_opt" localSheetId="1" hidden="1">График!#REF!</definedName>
    <definedName name="solver_opt" localSheetId="3" hidden="1">Задачи!$G$92</definedName>
    <definedName name="solver_opt" localSheetId="4" hidden="1">Линейн.комбинация!$C$11</definedName>
    <definedName name="solver_opt" localSheetId="0" hidden="1">Пример!#REF!</definedName>
    <definedName name="solver_pre" localSheetId="3" hidden="1">0.001</definedName>
    <definedName name="solver_rbv" localSheetId="3" hidden="1">1</definedName>
    <definedName name="solver_rel1" localSheetId="3" hidden="1">3</definedName>
    <definedName name="solver_rhs1" localSheetId="3" hidden="1">0.01</definedName>
    <definedName name="solver_rlx" localSheetId="3" hidden="1">2</definedName>
    <definedName name="solver_rsd" localSheetId="3" hidden="1">0</definedName>
    <definedName name="solver_scl" localSheetId="3" hidden="1">2</definedName>
    <definedName name="solver_sho" localSheetId="3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1" hidden="1">1</definedName>
    <definedName name="solver_typ" localSheetId="3" hidden="1">2</definedName>
    <definedName name="solver_typ" localSheetId="4" hidden="1">1</definedName>
    <definedName name="solver_typ" localSheetId="0" hidden="1">1</definedName>
    <definedName name="solver_val" localSheetId="1" hidden="1">0</definedName>
    <definedName name="solver_val" localSheetId="3" hidden="1">0</definedName>
    <definedName name="solver_val" localSheetId="4" hidden="1">0</definedName>
    <definedName name="solver_val" localSheetId="0" hidden="1">0</definedName>
    <definedName name="solver_ver" localSheetId="1" hidden="1">3</definedName>
    <definedName name="solver_ver" localSheetId="3" hidden="1">3</definedName>
    <definedName name="solver_ver" localSheetId="4" hidden="1">3</definedName>
    <definedName name="solver_ver" localSheetId="0" hidden="1">3</definedName>
    <definedName name="мю">Пример!$B$7</definedName>
    <definedName name="сигма">Пример!$B$8</definedName>
  </definedNames>
  <calcPr calcId="162913"/>
</workbook>
</file>

<file path=xl/calcChain.xml><?xml version="1.0" encoding="utf-8"?>
<calcChain xmlns="http://schemas.openxmlformats.org/spreadsheetml/2006/main">
  <c r="K99" i="11" l="1"/>
  <c r="K94" i="11"/>
  <c r="A96" i="11"/>
  <c r="B96" i="11" s="1"/>
  <c r="A97" i="11" l="1"/>
  <c r="B97" i="11" s="1"/>
  <c r="F91" i="11"/>
  <c r="F90" i="11"/>
  <c r="G90" i="11" l="1"/>
  <c r="K96" i="11"/>
  <c r="K97" i="11" s="1"/>
  <c r="L97" i="11" s="1"/>
  <c r="A98" i="11"/>
  <c r="B98" i="11" s="1"/>
  <c r="G91" i="11"/>
  <c r="K101" i="11"/>
  <c r="K102" i="11" s="1"/>
  <c r="L102" i="11" s="1"/>
  <c r="A11" i="6"/>
  <c r="G92" i="11" l="1"/>
  <c r="A99" i="11"/>
  <c r="B99" i="11" s="1"/>
  <c r="B5" i="13"/>
  <c r="G3" i="13" s="1"/>
  <c r="B4" i="13"/>
  <c r="J4" i="13" l="1"/>
  <c r="A100" i="11"/>
  <c r="B100" i="11" s="1"/>
  <c r="F26" i="13"/>
  <c r="F27" i="13" s="1"/>
  <c r="F28" i="13" s="1"/>
  <c r="L5" i="12"/>
  <c r="O4" i="12" s="1"/>
  <c r="L4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" i="12"/>
  <c r="A101" i="11" l="1"/>
  <c r="B101" i="11" s="1"/>
  <c r="G27" i="13"/>
  <c r="H27" i="13"/>
  <c r="H26" i="13"/>
  <c r="G26" i="13"/>
  <c r="F25" i="13"/>
  <c r="F24" i="13" s="1"/>
  <c r="H24" i="13" s="1"/>
  <c r="G28" i="13"/>
  <c r="H28" i="13"/>
  <c r="F29" i="13"/>
  <c r="C8" i="12"/>
  <c r="B8" i="12"/>
  <c r="C7" i="12"/>
  <c r="B7" i="12"/>
  <c r="A102" i="11" l="1"/>
  <c r="B102" i="11" s="1"/>
  <c r="G25" i="13"/>
  <c r="F23" i="13"/>
  <c r="G23" i="13" s="1"/>
  <c r="H25" i="13"/>
  <c r="G24" i="13"/>
  <c r="H29" i="13"/>
  <c r="F30" i="13"/>
  <c r="G29" i="13"/>
  <c r="G11" i="12"/>
  <c r="G14" i="12"/>
  <c r="G18" i="12"/>
  <c r="G22" i="12"/>
  <c r="G26" i="12"/>
  <c r="G30" i="12"/>
  <c r="G34" i="12"/>
  <c r="G38" i="12"/>
  <c r="G42" i="12"/>
  <c r="G46" i="12"/>
  <c r="G50" i="12"/>
  <c r="G54" i="12"/>
  <c r="G58" i="12"/>
  <c r="G62" i="12"/>
  <c r="G66" i="12"/>
  <c r="G70" i="12"/>
  <c r="G74" i="12"/>
  <c r="G78" i="12"/>
  <c r="G82" i="12"/>
  <c r="G86" i="12"/>
  <c r="G90" i="12"/>
  <c r="G94" i="12"/>
  <c r="G98" i="12"/>
  <c r="G102" i="12"/>
  <c r="G106" i="12"/>
  <c r="G110" i="12"/>
  <c r="G12" i="12"/>
  <c r="G16" i="12"/>
  <c r="G20" i="12"/>
  <c r="G24" i="12"/>
  <c r="G28" i="12"/>
  <c r="G32" i="12"/>
  <c r="G36" i="12"/>
  <c r="G40" i="12"/>
  <c r="G44" i="12"/>
  <c r="G48" i="12"/>
  <c r="G52" i="12"/>
  <c r="G56" i="12"/>
  <c r="G60" i="12"/>
  <c r="G64" i="12"/>
  <c r="G68" i="12"/>
  <c r="G72" i="12"/>
  <c r="G76" i="12"/>
  <c r="G80" i="12"/>
  <c r="G84" i="12"/>
  <c r="G88" i="12"/>
  <c r="G92" i="12"/>
  <c r="G96" i="12"/>
  <c r="G100" i="12"/>
  <c r="G104" i="12"/>
  <c r="G108" i="12"/>
  <c r="G13" i="12"/>
  <c r="G17" i="12"/>
  <c r="G21" i="12"/>
  <c r="G25" i="12"/>
  <c r="G29" i="12"/>
  <c r="G33" i="12"/>
  <c r="G37" i="12"/>
  <c r="G41" i="12"/>
  <c r="G45" i="12"/>
  <c r="G49" i="12"/>
  <c r="G19" i="12"/>
  <c r="G91" i="12"/>
  <c r="G39" i="12"/>
  <c r="G61" i="12"/>
  <c r="G77" i="12"/>
  <c r="G93" i="12"/>
  <c r="G109" i="12"/>
  <c r="G27" i="12"/>
  <c r="G43" i="12"/>
  <c r="G55" i="12"/>
  <c r="G63" i="12"/>
  <c r="G71" i="12"/>
  <c r="G79" i="12"/>
  <c r="G87" i="12"/>
  <c r="G95" i="12"/>
  <c r="G103" i="12"/>
  <c r="G15" i="12"/>
  <c r="G31" i="12"/>
  <c r="G47" i="12"/>
  <c r="G57" i="12"/>
  <c r="G65" i="12"/>
  <c r="G73" i="12"/>
  <c r="G81" i="12"/>
  <c r="G89" i="12"/>
  <c r="G97" i="12"/>
  <c r="G105" i="12"/>
  <c r="G35" i="12"/>
  <c r="G51" i="12"/>
  <c r="G59" i="12"/>
  <c r="G67" i="12"/>
  <c r="G75" i="12"/>
  <c r="G83" i="12"/>
  <c r="G99" i="12"/>
  <c r="G107" i="12"/>
  <c r="G23" i="12"/>
  <c r="G53" i="12"/>
  <c r="G69" i="12"/>
  <c r="G85" i="12"/>
  <c r="G101" i="12"/>
  <c r="D8" i="12"/>
  <c r="D7" i="12"/>
  <c r="D4" i="12"/>
  <c r="D3" i="12"/>
  <c r="A103" i="11" l="1"/>
  <c r="B103" i="11" s="1"/>
  <c r="H23" i="13"/>
  <c r="F22" i="13"/>
  <c r="G30" i="13"/>
  <c r="H30" i="13"/>
  <c r="F31" i="13"/>
  <c r="G7" i="12"/>
  <c r="H7" i="11"/>
  <c r="J7" i="11" s="1"/>
  <c r="H6" i="11"/>
  <c r="J6" i="11" s="1"/>
  <c r="C7" i="11" s="1"/>
  <c r="B7" i="11" s="1"/>
  <c r="A14" i="11"/>
  <c r="B14" i="11" s="1"/>
  <c r="F39" i="7"/>
  <c r="F40" i="7"/>
  <c r="F38" i="7"/>
  <c r="E40" i="7"/>
  <c r="E39" i="7"/>
  <c r="E38" i="7"/>
  <c r="E34" i="7"/>
  <c r="E35" i="7"/>
  <c r="E33" i="7"/>
  <c r="G40" i="7"/>
  <c r="G39" i="7"/>
  <c r="G38" i="7"/>
  <c r="F34" i="7"/>
  <c r="F35" i="7"/>
  <c r="F33" i="7"/>
  <c r="A104" i="11" l="1"/>
  <c r="B104" i="11" s="1"/>
  <c r="C8" i="11"/>
  <c r="B8" i="11" s="1"/>
  <c r="C14" i="11" s="1"/>
  <c r="F21" i="13"/>
  <c r="H22" i="13"/>
  <c r="G22" i="13"/>
  <c r="H31" i="13"/>
  <c r="F32" i="13"/>
  <c r="G31" i="13"/>
  <c r="F15" i="12"/>
  <c r="F19" i="12"/>
  <c r="F23" i="12"/>
  <c r="F27" i="12"/>
  <c r="F31" i="12"/>
  <c r="F35" i="12"/>
  <c r="F39" i="12"/>
  <c r="F43" i="12"/>
  <c r="F47" i="12"/>
  <c r="F51" i="12"/>
  <c r="F55" i="12"/>
  <c r="F59" i="12"/>
  <c r="F63" i="12"/>
  <c r="F67" i="12"/>
  <c r="F71" i="12"/>
  <c r="F75" i="12"/>
  <c r="F79" i="12"/>
  <c r="F83" i="12"/>
  <c r="F87" i="12"/>
  <c r="F91" i="12"/>
  <c r="F95" i="12"/>
  <c r="F99" i="12"/>
  <c r="F103" i="12"/>
  <c r="F107" i="12"/>
  <c r="F11" i="12"/>
  <c r="F12" i="12"/>
  <c r="F16" i="12"/>
  <c r="F20" i="12"/>
  <c r="F24" i="12"/>
  <c r="F28" i="12"/>
  <c r="F32" i="12"/>
  <c r="F36" i="12"/>
  <c r="F13" i="12"/>
  <c r="F17" i="12"/>
  <c r="F21" i="12"/>
  <c r="F25" i="12"/>
  <c r="F29" i="12"/>
  <c r="F33" i="12"/>
  <c r="F37" i="12"/>
  <c r="F41" i="12"/>
  <c r="F45" i="12"/>
  <c r="F49" i="12"/>
  <c r="F53" i="12"/>
  <c r="F57" i="12"/>
  <c r="F61" i="12"/>
  <c r="F65" i="12"/>
  <c r="F69" i="12"/>
  <c r="F73" i="12"/>
  <c r="F77" i="12"/>
  <c r="F81" i="12"/>
  <c r="F85" i="12"/>
  <c r="F89" i="12"/>
  <c r="F93" i="12"/>
  <c r="F97" i="12"/>
  <c r="F101" i="12"/>
  <c r="F105" i="12"/>
  <c r="F109" i="12"/>
  <c r="F14" i="12"/>
  <c r="F18" i="12"/>
  <c r="F22" i="12"/>
  <c r="F26" i="12"/>
  <c r="F30" i="12"/>
  <c r="F34" i="12"/>
  <c r="F38" i="12"/>
  <c r="F42" i="12"/>
  <c r="F46" i="12"/>
  <c r="F50" i="12"/>
  <c r="F54" i="12"/>
  <c r="F58" i="12"/>
  <c r="F62" i="12"/>
  <c r="F66" i="12"/>
  <c r="F70" i="12"/>
  <c r="F74" i="12"/>
  <c r="F78" i="12"/>
  <c r="F82" i="12"/>
  <c r="F86" i="12"/>
  <c r="F90" i="12"/>
  <c r="F94" i="12"/>
  <c r="F98" i="12"/>
  <c r="F102" i="12"/>
  <c r="F106" i="12"/>
  <c r="F110" i="12"/>
  <c r="F40" i="12"/>
  <c r="F92" i="12"/>
  <c r="F48" i="12"/>
  <c r="F64" i="12"/>
  <c r="F80" i="12"/>
  <c r="F96" i="12"/>
  <c r="F52" i="12"/>
  <c r="F68" i="12"/>
  <c r="F84" i="12"/>
  <c r="F100" i="12"/>
  <c r="F56" i="12"/>
  <c r="F72" i="12"/>
  <c r="F88" i="12"/>
  <c r="F104" i="12"/>
  <c r="F44" i="12"/>
  <c r="F60" i="12"/>
  <c r="F76" i="12"/>
  <c r="F108" i="12"/>
  <c r="J8" i="11"/>
  <c r="E10" i="11" s="1"/>
  <c r="A15" i="11"/>
  <c r="K12" i="6"/>
  <c r="L12" i="6"/>
  <c r="O11" i="6"/>
  <c r="O12" i="6" s="1"/>
  <c r="A105" i="11" l="1"/>
  <c r="B105" i="11" s="1"/>
  <c r="F20" i="13"/>
  <c r="H21" i="13"/>
  <c r="G21" i="13"/>
  <c r="H32" i="13"/>
  <c r="G32" i="13"/>
  <c r="F33" i="13"/>
  <c r="C15" i="11"/>
  <c r="B15" i="11"/>
  <c r="A16" i="11"/>
  <c r="F13" i="10"/>
  <c r="C9" i="10"/>
  <c r="D9" i="10"/>
  <c r="C10" i="10"/>
  <c r="D10" i="10"/>
  <c r="B10" i="10"/>
  <c r="B9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A106" i="11" l="1"/>
  <c r="B106" i="11" s="1"/>
  <c r="F19" i="13"/>
  <c r="G20" i="13"/>
  <c r="H20" i="13"/>
  <c r="H33" i="13"/>
  <c r="F34" i="13"/>
  <c r="G33" i="13"/>
  <c r="A17" i="11"/>
  <c r="C16" i="11"/>
  <c r="B16" i="11"/>
  <c r="F10" i="10"/>
  <c r="A107" i="11" l="1"/>
  <c r="B107" i="11" s="1"/>
  <c r="G19" i="13"/>
  <c r="F18" i="13"/>
  <c r="H19" i="13"/>
  <c r="G34" i="13"/>
  <c r="H34" i="13"/>
  <c r="F35" i="13"/>
  <c r="A18" i="11"/>
  <c r="C17" i="11"/>
  <c r="B17" i="11"/>
  <c r="F9" i="10"/>
  <c r="A14" i="7"/>
  <c r="E10" i="7"/>
  <c r="F26" i="6"/>
  <c r="G27" i="6"/>
  <c r="G26" i="6"/>
  <c r="E26" i="6"/>
  <c r="E27" i="6"/>
  <c r="C27" i="6"/>
  <c r="C26" i="6"/>
  <c r="A28" i="6"/>
  <c r="G28" i="6" s="1"/>
  <c r="A29" i="6"/>
  <c r="A30" i="6" s="1"/>
  <c r="A31" i="6" s="1"/>
  <c r="A32" i="6" s="1"/>
  <c r="A33" i="6" s="1"/>
  <c r="A34" i="6" s="1"/>
  <c r="A35" i="6" s="1"/>
  <c r="A36" i="6" s="1"/>
  <c r="G36" i="6" s="1"/>
  <c r="A27" i="6"/>
  <c r="F27" i="6" s="1"/>
  <c r="B26" i="6"/>
  <c r="C18" i="6"/>
  <c r="B18" i="6"/>
  <c r="B17" i="6"/>
  <c r="B16" i="6"/>
  <c r="B11" i="6"/>
  <c r="F33" i="6" l="1"/>
  <c r="F29" i="6"/>
  <c r="G33" i="6"/>
  <c r="G29" i="6"/>
  <c r="F36" i="6"/>
  <c r="F32" i="6"/>
  <c r="F28" i="6"/>
  <c r="B34" i="6"/>
  <c r="B30" i="6"/>
  <c r="C33" i="6"/>
  <c r="C29" i="6"/>
  <c r="E35" i="6"/>
  <c r="E31" i="6"/>
  <c r="G35" i="6"/>
  <c r="G31" i="6"/>
  <c r="B33" i="6"/>
  <c r="B29" i="6"/>
  <c r="C36" i="6"/>
  <c r="C32" i="6"/>
  <c r="C28" i="6"/>
  <c r="E34" i="6"/>
  <c r="E30" i="6"/>
  <c r="G34" i="6"/>
  <c r="G30" i="6"/>
  <c r="B36" i="6"/>
  <c r="B32" i="6"/>
  <c r="B28" i="6"/>
  <c r="C35" i="6"/>
  <c r="C31" i="6"/>
  <c r="E33" i="6"/>
  <c r="E29" i="6"/>
  <c r="B35" i="6"/>
  <c r="B31" i="6"/>
  <c r="B27" i="6"/>
  <c r="C34" i="6"/>
  <c r="C30" i="6"/>
  <c r="E36" i="6"/>
  <c r="E32" i="6"/>
  <c r="E28" i="6"/>
  <c r="G32" i="6"/>
  <c r="F35" i="6"/>
  <c r="F31" i="6"/>
  <c r="F34" i="6"/>
  <c r="F30" i="6"/>
  <c r="A108" i="11"/>
  <c r="B108" i="11" s="1"/>
  <c r="F17" i="13"/>
  <c r="G18" i="13"/>
  <c r="H18" i="13"/>
  <c r="H35" i="13"/>
  <c r="F36" i="13"/>
  <c r="G35" i="13"/>
  <c r="A19" i="11"/>
  <c r="C18" i="11"/>
  <c r="B18" i="11"/>
  <c r="C14" i="7"/>
  <c r="A15" i="7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B14" i="7"/>
  <c r="A109" i="11" l="1"/>
  <c r="B109" i="11" s="1"/>
  <c r="G17" i="13"/>
  <c r="F16" i="13"/>
  <c r="H17" i="13"/>
  <c r="G36" i="13"/>
  <c r="H36" i="13"/>
  <c r="F37" i="13"/>
  <c r="A20" i="11"/>
  <c r="C19" i="11"/>
  <c r="B19" i="11"/>
  <c r="C25" i="7"/>
  <c r="B25" i="7"/>
  <c r="B26" i="7"/>
  <c r="A110" i="11" l="1"/>
  <c r="B110" i="11" s="1"/>
  <c r="G16" i="13"/>
  <c r="F15" i="13"/>
  <c r="H16" i="13"/>
  <c r="H37" i="13"/>
  <c r="F38" i="13"/>
  <c r="G37" i="13"/>
  <c r="A21" i="11"/>
  <c r="C20" i="11"/>
  <c r="B20" i="11"/>
  <c r="C26" i="7"/>
  <c r="F14" i="13" l="1"/>
  <c r="H15" i="13"/>
  <c r="G15" i="13"/>
  <c r="G38" i="13"/>
  <c r="F39" i="13"/>
  <c r="H38" i="13"/>
  <c r="A22" i="11"/>
  <c r="C21" i="11"/>
  <c r="B21" i="11"/>
  <c r="B27" i="7"/>
  <c r="C27" i="7"/>
  <c r="C28" i="7"/>
  <c r="B28" i="7"/>
  <c r="F13" i="13" l="1"/>
  <c r="H14" i="13"/>
  <c r="G14" i="13"/>
  <c r="H39" i="13"/>
  <c r="F40" i="13"/>
  <c r="G39" i="13"/>
  <c r="A23" i="11"/>
  <c r="C22" i="11"/>
  <c r="B22" i="11"/>
  <c r="B15" i="6"/>
  <c r="F12" i="13" l="1"/>
  <c r="H13" i="13"/>
  <c r="G13" i="13"/>
  <c r="G40" i="13"/>
  <c r="H40" i="13"/>
  <c r="F41" i="13"/>
  <c r="A24" i="11"/>
  <c r="C23" i="11"/>
  <c r="B23" i="11"/>
  <c r="A3" i="7"/>
  <c r="H12" i="13" l="1"/>
  <c r="G12" i="13"/>
  <c r="F11" i="13"/>
  <c r="H41" i="13"/>
  <c r="F42" i="13"/>
  <c r="G41" i="13"/>
  <c r="A25" i="11"/>
  <c r="C24" i="11"/>
  <c r="B24" i="11"/>
  <c r="C15" i="7"/>
  <c r="B15" i="7"/>
  <c r="G11" i="13" l="1"/>
  <c r="F10" i="13"/>
  <c r="H11" i="13"/>
  <c r="G42" i="13"/>
  <c r="F43" i="13"/>
  <c r="H42" i="13"/>
  <c r="A26" i="11"/>
  <c r="C25" i="11"/>
  <c r="B25" i="11"/>
  <c r="B16" i="7"/>
  <c r="C16" i="7"/>
  <c r="G10" i="13" l="1"/>
  <c r="F9" i="13"/>
  <c r="H10" i="13"/>
  <c r="H43" i="13"/>
  <c r="F44" i="13"/>
  <c r="G43" i="13"/>
  <c r="A27" i="11"/>
  <c r="C26" i="11"/>
  <c r="B26" i="11"/>
  <c r="C17" i="7"/>
  <c r="B17" i="7"/>
  <c r="F8" i="13" l="1"/>
  <c r="H9" i="13"/>
  <c r="G9" i="13"/>
  <c r="G44" i="13"/>
  <c r="H44" i="13"/>
  <c r="F45" i="13"/>
  <c r="A28" i="11"/>
  <c r="C27" i="11"/>
  <c r="B27" i="11"/>
  <c r="B18" i="7"/>
  <c r="C18" i="7"/>
  <c r="G8" i="13" l="1"/>
  <c r="F7" i="13"/>
  <c r="H8" i="13"/>
  <c r="H45" i="13"/>
  <c r="F46" i="13"/>
  <c r="G45" i="13"/>
  <c r="A29" i="11"/>
  <c r="C28" i="11"/>
  <c r="B28" i="11"/>
  <c r="C19" i="7"/>
  <c r="B19" i="7"/>
  <c r="F6" i="13" l="1"/>
  <c r="H7" i="13"/>
  <c r="G7" i="13"/>
  <c r="G46" i="13"/>
  <c r="H46" i="13"/>
  <c r="A30" i="11"/>
  <c r="C29" i="11"/>
  <c r="B29" i="11"/>
  <c r="B20" i="7"/>
  <c r="C20" i="7"/>
  <c r="H6" i="13" l="1"/>
  <c r="G6" i="13"/>
  <c r="A31" i="11"/>
  <c r="C30" i="11"/>
  <c r="B30" i="11"/>
  <c r="C22" i="7"/>
  <c r="B22" i="7"/>
  <c r="C21" i="7"/>
  <c r="B21" i="7"/>
  <c r="A32" i="11" l="1"/>
  <c r="C31" i="11"/>
  <c r="B31" i="11"/>
  <c r="C23" i="7"/>
  <c r="B23" i="7"/>
  <c r="A33" i="11" l="1"/>
  <c r="C32" i="11"/>
  <c r="B32" i="11"/>
  <c r="B24" i="7"/>
  <c r="C24" i="7"/>
  <c r="A34" i="11" l="1"/>
  <c r="C33" i="11"/>
  <c r="B33" i="11"/>
  <c r="A35" i="11" l="1"/>
  <c r="C34" i="11"/>
  <c r="B34" i="11"/>
  <c r="A36" i="11" l="1"/>
  <c r="C35" i="11"/>
  <c r="B35" i="11"/>
  <c r="A37" i="11" l="1"/>
  <c r="C36" i="11"/>
  <c r="B36" i="11"/>
  <c r="A38" i="11" l="1"/>
  <c r="C37" i="11"/>
  <c r="B37" i="11"/>
  <c r="A39" i="11" l="1"/>
  <c r="C38" i="11"/>
  <c r="B38" i="11"/>
  <c r="A40" i="11" l="1"/>
  <c r="C39" i="11"/>
  <c r="B39" i="11"/>
  <c r="A41" i="11" l="1"/>
  <c r="C40" i="11"/>
  <c r="B40" i="11"/>
  <c r="A42" i="11" l="1"/>
  <c r="C41" i="11"/>
  <c r="B41" i="11"/>
  <c r="A43" i="11" l="1"/>
  <c r="C42" i="11"/>
  <c r="B42" i="11"/>
  <c r="A44" i="11" l="1"/>
  <c r="C43" i="11"/>
  <c r="B43" i="11"/>
  <c r="A45" i="11" l="1"/>
  <c r="C44" i="11"/>
  <c r="B44" i="11"/>
  <c r="A46" i="11" l="1"/>
  <c r="C45" i="11"/>
  <c r="B45" i="11"/>
  <c r="A47" i="11" l="1"/>
  <c r="C46" i="11"/>
  <c r="B46" i="11"/>
  <c r="A48" i="11" l="1"/>
  <c r="C47" i="11"/>
  <c r="B47" i="11"/>
  <c r="A49" i="11" l="1"/>
  <c r="C48" i="11"/>
  <c r="B48" i="11"/>
  <c r="A50" i="11" l="1"/>
  <c r="C49" i="11"/>
  <c r="B49" i="11"/>
  <c r="C50" i="11" l="1"/>
  <c r="B50" i="11"/>
  <c r="A51" i="11"/>
  <c r="C51" i="11" l="1"/>
  <c r="B51" i="11"/>
  <c r="A52" i="11"/>
  <c r="C52" i="11" l="1"/>
  <c r="B52" i="11"/>
  <c r="A53" i="11"/>
  <c r="C53" i="11" l="1"/>
  <c r="B53" i="11"/>
  <c r="A54" i="11"/>
  <c r="C54" i="11" l="1"/>
  <c r="B54" i="11"/>
  <c r="A55" i="11"/>
  <c r="C55" i="11" l="1"/>
  <c r="B55" i="11"/>
  <c r="A56" i="11"/>
  <c r="C56" i="11" l="1"/>
  <c r="B56" i="11"/>
  <c r="A57" i="11"/>
  <c r="C57" i="11" l="1"/>
  <c r="B57" i="11"/>
  <c r="A58" i="11"/>
  <c r="C58" i="11" l="1"/>
  <c r="B58" i="11"/>
  <c r="A59" i="11"/>
  <c r="C59" i="11" l="1"/>
  <c r="B59" i="11"/>
  <c r="A60" i="11"/>
  <c r="C60" i="11" l="1"/>
  <c r="B60" i="11"/>
  <c r="A61" i="11"/>
  <c r="C61" i="11" l="1"/>
  <c r="B61" i="11"/>
  <c r="A62" i="11"/>
  <c r="C62" i="11" l="1"/>
  <c r="B62" i="11"/>
  <c r="A63" i="11"/>
  <c r="C63" i="11" l="1"/>
  <c r="B63" i="11"/>
  <c r="A64" i="11"/>
  <c r="C64" i="11" l="1"/>
  <c r="B64" i="11"/>
  <c r="A65" i="11"/>
  <c r="C65" i="11" l="1"/>
  <c r="B65" i="11"/>
  <c r="A66" i="11"/>
  <c r="C66" i="11" l="1"/>
  <c r="B66" i="11"/>
  <c r="A67" i="11"/>
  <c r="C67" i="11" l="1"/>
  <c r="B67" i="11"/>
  <c r="A68" i="11"/>
  <c r="C68" i="11" l="1"/>
  <c r="B68" i="11"/>
  <c r="A69" i="11"/>
  <c r="C69" i="11" l="1"/>
  <c r="B69" i="11"/>
  <c r="A70" i="11"/>
  <c r="C70" i="11" l="1"/>
  <c r="B70" i="11"/>
  <c r="A71" i="11"/>
  <c r="C71" i="11" l="1"/>
  <c r="B71" i="11"/>
  <c r="A72" i="11"/>
  <c r="C72" i="11" s="1"/>
  <c r="B72" i="11" l="1"/>
  <c r="A73" i="11"/>
  <c r="C73" i="11" s="1"/>
  <c r="B73" i="11" l="1"/>
  <c r="A74" i="11"/>
  <c r="C74" i="11" s="1"/>
  <c r="B74" i="11" l="1"/>
  <c r="A75" i="11"/>
  <c r="C75" i="11" s="1"/>
  <c r="B75" i="11" l="1"/>
  <c r="A76" i="11"/>
  <c r="C76" i="11" s="1"/>
  <c r="B76" i="11" l="1"/>
  <c r="A77" i="11"/>
  <c r="C77" i="11" s="1"/>
  <c r="B77" i="11" l="1"/>
  <c r="A78" i="11"/>
  <c r="C78" i="11" s="1"/>
  <c r="B78" i="11" l="1"/>
  <c r="A79" i="11"/>
  <c r="C79" i="11" s="1"/>
  <c r="B79" i="11" l="1"/>
  <c r="A80" i="11"/>
  <c r="C80" i="11" s="1"/>
  <c r="B80" i="11" l="1"/>
  <c r="A81" i="11"/>
  <c r="C81" i="11" s="1"/>
  <c r="B81" i="11" l="1"/>
  <c r="A82" i="11"/>
  <c r="C82" i="11" s="1"/>
  <c r="B82" i="11" l="1"/>
  <c r="A83" i="11"/>
  <c r="C83" i="11" s="1"/>
  <c r="B83" i="11" l="1"/>
  <c r="A84" i="11"/>
  <c r="C84" i="11" s="1"/>
  <c r="B84" i="11" l="1"/>
</calcChain>
</file>

<file path=xl/sharedStrings.xml><?xml version="1.0" encoding="utf-8"?>
<sst xmlns="http://schemas.openxmlformats.org/spreadsheetml/2006/main" count="149" uniqueCount="96">
  <si>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</si>
  <si>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</si>
  <si>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</si>
  <si>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</si>
  <si>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</si>
  <si>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x</t>
  </si>
  <si>
    <t>х</t>
  </si>
  <si>
    <t>P(X&lt;=х)</t>
  </si>
  <si>
    <t>Значение</t>
  </si>
  <si>
    <t>Параметр</t>
  </si>
  <si>
    <t>p(x)</t>
  </si>
  <si>
    <t>Функция распределения</t>
  </si>
  <si>
    <t>Плотность вероятности</t>
  </si>
  <si>
    <t>Формула</t>
  </si>
  <si>
    <t>Мат.ожидание (среднее)</t>
  </si>
  <si>
    <t>Дисперсия</t>
  </si>
  <si>
    <t>Мода</t>
  </si>
  <si>
    <t>Коэфф. ассиметрии</t>
  </si>
  <si>
    <t>Для графика</t>
  </si>
  <si>
    <t>Показатели распределения</t>
  </si>
  <si>
    <t>График функции распределения и плотности вероятности</t>
  </si>
  <si>
    <t>Нормальное распределение. Непрерывные распределения в MS EXCEL</t>
  </si>
  <si>
    <t>мю</t>
  </si>
  <si>
    <t>сигма</t>
  </si>
  <si>
    <t>Стандартное отклонение</t>
  </si>
  <si>
    <t>Среднее (математическое ожидание)</t>
  </si>
  <si>
    <t>Медиана</t>
  </si>
  <si>
    <t>по определению</t>
  </si>
  <si>
    <t>Функция НОРМ.РАСП</t>
  </si>
  <si>
    <t>Функция НОРМРАСП</t>
  </si>
  <si>
    <t>Стандартное отклонение (среднеквадратическое отклонение)</t>
  </si>
  <si>
    <t>P(X&lt;=x): вероятность, что случайная величина, распределенная по нормальному закону, примет значение меньше или равное x</t>
  </si>
  <si>
    <t>Число переменных</t>
  </si>
  <si>
    <t>Количество случайных чисел</t>
  </si>
  <si>
    <t>Массив1</t>
  </si>
  <si>
    <t>Массив2</t>
  </si>
  <si>
    <t>Массив3</t>
  </si>
  <si>
    <t>Оценка мю</t>
  </si>
  <si>
    <t>Оценка сигма</t>
  </si>
  <si>
    <t>Генерация случайных чисел. Нормальное распределение</t>
  </si>
  <si>
    <t>Стандартизация</t>
  </si>
  <si>
    <t>Замена переменной</t>
  </si>
  <si>
    <t>z</t>
  </si>
  <si>
    <t>Стандартное распределение</t>
  </si>
  <si>
    <t>P(X&lt;=z)</t>
  </si>
  <si>
    <t>Не стандартное распределение</t>
  </si>
  <si>
    <t>с использованием СЛЧИС()</t>
  </si>
  <si>
    <t>Формулы для стандартного нормального распределения</t>
  </si>
  <si>
    <t>Формулы для нормального распределения</t>
  </si>
  <si>
    <t>Область выделения</t>
  </si>
  <si>
    <t>x от</t>
  </si>
  <si>
    <t>х до</t>
  </si>
  <si>
    <t>Линия</t>
  </si>
  <si>
    <t>Область</t>
  </si>
  <si>
    <t>Вероятность</t>
  </si>
  <si>
    <t>Задача2</t>
  </si>
  <si>
    <t>Нижняя граница</t>
  </si>
  <si>
    <t>Верхняя граница</t>
  </si>
  <si>
    <t>см</t>
  </si>
  <si>
    <t>Целевое значение и разброс</t>
  </si>
  <si>
    <t>Распределение X1</t>
  </si>
  <si>
    <t>Распределение X2</t>
  </si>
  <si>
    <t>Массив X1+X2</t>
  </si>
  <si>
    <t xml:space="preserve">Оценки для </t>
  </si>
  <si>
    <t>Сортированный</t>
  </si>
  <si>
    <t>Распределение X1+X2</t>
  </si>
  <si>
    <t>Количество значений</t>
  </si>
  <si>
    <t>График проверки распределения на нормальность</t>
  </si>
  <si>
    <t>y' - массив из распределения Х1+Х2</t>
  </si>
  <si>
    <t>y -массив X1+X2</t>
  </si>
  <si>
    <t>Задача</t>
  </si>
  <si>
    <t>Болты</t>
  </si>
  <si>
    <t>Гайки</t>
  </si>
  <si>
    <t>Пара</t>
  </si>
  <si>
    <t>Предельный вес пары</t>
  </si>
  <si>
    <t>Вероятность того, что вес пары будет больше предельного</t>
  </si>
  <si>
    <t>№</t>
  </si>
  <si>
    <t>Математическое ожидание</t>
  </si>
  <si>
    <t>Плотность распределения</t>
  </si>
  <si>
    <t>Х</t>
  </si>
  <si>
    <t>шаг по х</t>
  </si>
  <si>
    <t>Влияние параметров на форму стандартного распределения</t>
  </si>
  <si>
    <t>Параметры распределения и плотность распределения</t>
  </si>
  <si>
    <t>Значение плотности распределения для х</t>
  </si>
  <si>
    <t>Квантиль (процентиль)</t>
  </si>
  <si>
    <t>%</t>
  </si>
  <si>
    <t>Текущий</t>
  </si>
  <si>
    <t>Целевой</t>
  </si>
  <si>
    <t>Разница</t>
  </si>
  <si>
    <t>y-текущий</t>
  </si>
  <si>
    <t>д.б. минимальной</t>
  </si>
  <si>
    <t>Функция</t>
  </si>
  <si>
    <t>Задача 4. Нахождение параметров нормального распределения по значениям 2-х квантилей</t>
  </si>
  <si>
    <t>Функция вероятности P(X&lt;=x) и плотность вероятности p(X=x)</t>
  </si>
  <si>
    <t>p(X=х)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</si>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</sst>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0.000"/>
    <numFmt numFmtId="166" formatCode="0.0000%"/>
    <numFmt numFmtId="167" formatCode="0.000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 tint="0.149998474074526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>
      <alignment horizontal="left"/>
    </xf>
    <xf numFmtId="9" fontId="15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0" xfId="3" applyFont="1" applyFill="1" applyAlignment="1" applyProtection="1">
      <alignment vertical="center"/>
    </xf>
    <xf numFmtId="0" fontId="10" fillId="0" borderId="0" xfId="1" applyFont="1"/>
    <xf numFmtId="0" fontId="11" fillId="0" borderId="0" xfId="1" applyFont="1"/>
    <xf numFmtId="0" fontId="12" fillId="0" borderId="0" xfId="1" applyFont="1"/>
    <xf numFmtId="0" fontId="8" fillId="0" borderId="0" xfId="7"/>
    <xf numFmtId="0" fontId="13" fillId="4" borderId="0" xfId="7" applyFont="1" applyFill="1" applyAlignment="1">
      <alignment vertical="center" wrapText="1"/>
    </xf>
    <xf numFmtId="0" fontId="4" fillId="2" borderId="0" xfId="2" applyFill="1" applyAlignment="1" applyProtection="1"/>
    <xf numFmtId="0" fontId="10" fillId="0" borderId="1" xfId="1" applyFont="1" applyBorder="1"/>
    <xf numFmtId="0" fontId="11" fillId="0" borderId="1" xfId="1" applyFont="1" applyBorder="1"/>
    <xf numFmtId="0" fontId="10" fillId="5" borderId="1" xfId="1" applyFont="1" applyFill="1" applyBorder="1"/>
    <xf numFmtId="0" fontId="11" fillId="6" borderId="1" xfId="1" applyFont="1" applyFill="1" applyBorder="1"/>
    <xf numFmtId="0" fontId="11" fillId="0" borderId="1" xfId="1" applyFont="1" applyBorder="1" applyAlignment="1">
      <alignment horizontal="centerContinuous"/>
    </xf>
    <xf numFmtId="0" fontId="10" fillId="0" borderId="1" xfId="1" applyFont="1" applyBorder="1" applyAlignment="1">
      <alignment wrapText="1"/>
    </xf>
    <xf numFmtId="2" fontId="10" fillId="0" borderId="1" xfId="1" applyNumberFormat="1" applyFont="1" applyBorder="1"/>
    <xf numFmtId="165" fontId="10" fillId="0" borderId="1" xfId="1" applyNumberFormat="1" applyFont="1" applyBorder="1"/>
    <xf numFmtId="165" fontId="10" fillId="0" borderId="0" xfId="1" applyNumberFormat="1" applyFont="1" applyBorder="1"/>
    <xf numFmtId="0" fontId="2" fillId="6" borderId="0" xfId="0" applyFont="1" applyFill="1" applyAlignment="1">
      <alignment vertical="center"/>
    </xf>
    <xf numFmtId="0" fontId="10" fillId="0" borderId="0" xfId="1" applyFont="1" applyBorder="1"/>
    <xf numFmtId="0" fontId="10" fillId="6" borderId="0" xfId="1" applyFont="1" applyFill="1"/>
    <xf numFmtId="0" fontId="11" fillId="6" borderId="0" xfId="1" applyFont="1" applyFill="1" applyBorder="1"/>
    <xf numFmtId="0" fontId="11" fillId="6" borderId="0" xfId="1" applyFont="1" applyFill="1"/>
    <xf numFmtId="0" fontId="14" fillId="0" borderId="0" xfId="1" applyFont="1"/>
    <xf numFmtId="0" fontId="12" fillId="6" borderId="0" xfId="1" applyFont="1" applyFill="1"/>
    <xf numFmtId="0" fontId="11" fillId="6" borderId="0" xfId="1" applyFont="1" applyFill="1" applyBorder="1" applyAlignment="1">
      <alignment wrapText="1"/>
    </xf>
    <xf numFmtId="165" fontId="11" fillId="6" borderId="0" xfId="1" applyNumberFormat="1" applyFont="1" applyFill="1" applyBorder="1"/>
    <xf numFmtId="0" fontId="16" fillId="0" borderId="0" xfId="0" applyFont="1"/>
    <xf numFmtId="0" fontId="0" fillId="0" borderId="1" xfId="0" applyBorder="1"/>
    <xf numFmtId="0" fontId="0" fillId="0" borderId="1" xfId="0" applyFill="1" applyBorder="1"/>
    <xf numFmtId="0" fontId="16" fillId="0" borderId="1" xfId="0" applyFont="1" applyBorder="1"/>
    <xf numFmtId="0" fontId="16" fillId="0" borderId="1" xfId="0" applyFont="1" applyFill="1" applyBorder="1"/>
    <xf numFmtId="166" fontId="10" fillId="0" borderId="0" xfId="9" applyNumberFormat="1" applyFont="1"/>
    <xf numFmtId="0" fontId="11" fillId="6" borderId="0" xfId="1" applyFont="1" applyFill="1" applyBorder="1" applyAlignment="1"/>
    <xf numFmtId="0" fontId="10" fillId="0" borderId="1" xfId="1" applyFont="1" applyBorder="1" applyAlignment="1"/>
    <xf numFmtId="0" fontId="0" fillId="5" borderId="1" xfId="0" applyFill="1" applyBorder="1"/>
    <xf numFmtId="0" fontId="16" fillId="0" borderId="1" xfId="0" applyFont="1" applyBorder="1" applyAlignment="1">
      <alignment wrapText="1"/>
    </xf>
    <xf numFmtId="10" fontId="0" fillId="0" borderId="1" xfId="9" applyNumberFormat="1" applyFont="1" applyBorder="1"/>
    <xf numFmtId="2" fontId="10" fillId="5" borderId="1" xfId="1" applyNumberFormat="1" applyFont="1" applyFill="1" applyBorder="1"/>
    <xf numFmtId="2" fontId="0" fillId="0" borderId="1" xfId="0" applyNumberFormat="1" applyBorder="1"/>
    <xf numFmtId="0" fontId="16" fillId="0" borderId="1" xfId="0" applyFont="1" applyFill="1" applyBorder="1" applyAlignment="1">
      <alignment wrapText="1"/>
    </xf>
    <xf numFmtId="165" fontId="0" fillId="0" borderId="1" xfId="0" applyNumberFormat="1" applyBorder="1"/>
    <xf numFmtId="0" fontId="17" fillId="0" borderId="2" xfId="0" applyFont="1" applyFill="1" applyBorder="1"/>
    <xf numFmtId="0" fontId="11" fillId="0" borderId="1" xfId="1" applyFont="1" applyFill="1" applyBorder="1" applyAlignment="1">
      <alignment wrapText="1"/>
    </xf>
    <xf numFmtId="9" fontId="0" fillId="0" borderId="1" xfId="9" applyFont="1" applyBorder="1"/>
    <xf numFmtId="1" fontId="0" fillId="0" borderId="1" xfId="0" applyNumberFormat="1" applyBorder="1"/>
    <xf numFmtId="165" fontId="0" fillId="6" borderId="1" xfId="0" applyNumberFormat="1" applyFill="1" applyBorder="1"/>
    <xf numFmtId="165" fontId="18" fillId="6" borderId="1" xfId="0" applyNumberFormat="1" applyFont="1" applyFill="1" applyBorder="1"/>
    <xf numFmtId="1" fontId="18" fillId="6" borderId="1" xfId="0" applyNumberFormat="1" applyFont="1" applyFill="1" applyBorder="1"/>
    <xf numFmtId="2" fontId="0" fillId="0" borderId="0" xfId="0" applyNumberFormat="1" applyBorder="1"/>
    <xf numFmtId="9" fontId="0" fillId="0" borderId="0" xfId="9" applyFont="1" applyBorder="1"/>
    <xf numFmtId="0" fontId="16" fillId="0" borderId="0" xfId="0" applyFont="1" applyBorder="1"/>
    <xf numFmtId="0" fontId="0" fillId="0" borderId="0" xfId="0" applyBorder="1"/>
    <xf numFmtId="0" fontId="20" fillId="0" borderId="0" xfId="0" applyFont="1"/>
    <xf numFmtId="0" fontId="0" fillId="0" borderId="0" xfId="0" applyFont="1" applyBorder="1"/>
    <xf numFmtId="1" fontId="0" fillId="0" borderId="0" xfId="0" applyNumberFormat="1" applyBorder="1"/>
    <xf numFmtId="0" fontId="21" fillId="0" borderId="0" xfId="0" applyFont="1"/>
    <xf numFmtId="0" fontId="18" fillId="6" borderId="0" xfId="1" applyFont="1" applyFill="1" applyBorder="1"/>
    <xf numFmtId="0" fontId="11" fillId="0" borderId="3" xfId="1" applyFont="1" applyBorder="1" applyAlignment="1">
      <alignment wrapText="1"/>
    </xf>
    <xf numFmtId="165" fontId="10" fillId="6" borderId="1" xfId="1" applyNumberFormat="1" applyFont="1" applyFill="1" applyBorder="1"/>
    <xf numFmtId="167" fontId="10" fillId="0" borderId="1" xfId="1" applyNumberFormat="1" applyFont="1" applyBorder="1"/>
    <xf numFmtId="167" fontId="10" fillId="6" borderId="1" xfId="1" applyNumberFormat="1" applyFont="1" applyFill="1" applyBorder="1"/>
    <xf numFmtId="167" fontId="0" fillId="0" borderId="1" xfId="0" applyNumberFormat="1" applyBorder="1"/>
    <xf numFmtId="167" fontId="0" fillId="7" borderId="1" xfId="0" applyNumberFormat="1" applyFill="1" applyBorder="1"/>
    <xf numFmtId="0" fontId="0" fillId="6" borderId="0" xfId="0" applyFill="1"/>
    <xf numFmtId="167" fontId="0" fillId="8" borderId="1" xfId="0" applyNumberFormat="1" applyFill="1" applyBorder="1"/>
    <xf numFmtId="0" fontId="22" fillId="6" borderId="0" xfId="0" applyFont="1" applyFill="1" applyAlignment="1">
      <alignment vertical="center"/>
    </xf>
    <xf numFmtId="0" fontId="5" fillId="3" borderId="0" xfId="2" applyFont="1" applyFill="1" applyAlignment="1" applyProtection="1">
      <alignment horizontal="center" vertical="center"/>
    </xf>
    <xf numFmtId="0" fontId="4" fillId="2" borderId="0" xfId="2" applyFill="1" applyAlignment="1" applyProtection="1">
      <alignment horizontal="right"/>
    </xf>
  </cellXfs>
  <cellStyles count="10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  <cellStyle name="Процентный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График!$E$10</c:f>
          <c:strCache>
            <c:ptCount val="1"/>
            <c:pt idx="0">
              <c:v>Нормальное распределение N(0; 1)</c:v>
            </c:pt>
          </c:strCache>
        </c:strRef>
      </c:tx>
      <c:layout/>
      <c:overlay val="0"/>
      <c:txPr>
        <a:bodyPr/>
        <a:lstStyle/>
        <a:p>
          <a:pPr>
            <a:defRPr sz="12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892754684734176E-2"/>
          <c:y val="0.13628439092172301"/>
          <c:w val="0.92609839467740951"/>
          <c:h val="0.6859132314343060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График!$C$12</c:f>
              <c:strCache>
                <c:ptCount val="1"/>
                <c:pt idx="0">
                  <c:v>Плотность вероятности</c:v>
                </c:pt>
              </c:strCache>
            </c:strRef>
          </c:tx>
          <c:spPr>
            <a:ln w="19050">
              <a:prstDash val="solid"/>
            </a:ln>
          </c:spPr>
          <c:marker>
            <c:symbol val="none"/>
          </c:marker>
          <c:xVal>
            <c:numRef>
              <c:f>График!$A$14:$A$28</c:f>
              <c:numCache>
                <c:formatCode>General</c:formatCode>
                <c:ptCount val="15"/>
                <c:pt idx="0">
                  <c:v>-3.5</c:v>
                </c:pt>
                <c:pt idx="1">
                  <c:v>-3</c:v>
                </c:pt>
                <c:pt idx="2">
                  <c:v>-2.5</c:v>
                </c:pt>
                <c:pt idx="3">
                  <c:v>-2</c:v>
                </c:pt>
                <c:pt idx="4">
                  <c:v>-1.5</c:v>
                </c:pt>
                <c:pt idx="5">
                  <c:v>-1</c:v>
                </c:pt>
                <c:pt idx="6">
                  <c:v>-0.5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1.5</c:v>
                </c:pt>
                <c:pt idx="11">
                  <c:v>2</c:v>
                </c:pt>
                <c:pt idx="12">
                  <c:v>2.5</c:v>
                </c:pt>
                <c:pt idx="13">
                  <c:v>3</c:v>
                </c:pt>
                <c:pt idx="14">
                  <c:v>3.5</c:v>
                </c:pt>
              </c:numCache>
            </c:numRef>
          </c:xVal>
          <c:yVal>
            <c:numRef>
              <c:f>График!$C$14:$C$28</c:f>
              <c:numCache>
                <c:formatCode>General</c:formatCode>
                <c:ptCount val="15"/>
                <c:pt idx="0">
                  <c:v>8.7268269504576015E-4</c:v>
                </c:pt>
                <c:pt idx="1">
                  <c:v>4.4318484119380075E-3</c:v>
                </c:pt>
                <c:pt idx="2">
                  <c:v>1.752830049356854E-2</c:v>
                </c:pt>
                <c:pt idx="3">
                  <c:v>5.3990966513188063E-2</c:v>
                </c:pt>
                <c:pt idx="4">
                  <c:v>0.12951759566589174</c:v>
                </c:pt>
                <c:pt idx="5">
                  <c:v>0.24197072451914337</c:v>
                </c:pt>
                <c:pt idx="6">
                  <c:v>0.35206532676429952</c:v>
                </c:pt>
                <c:pt idx="7">
                  <c:v>0.3989422804014327</c:v>
                </c:pt>
                <c:pt idx="8">
                  <c:v>0.35206532676429952</c:v>
                </c:pt>
                <c:pt idx="9">
                  <c:v>0.24197072451914337</c:v>
                </c:pt>
                <c:pt idx="10">
                  <c:v>0.12951759566589174</c:v>
                </c:pt>
                <c:pt idx="11">
                  <c:v>5.3990966513188063E-2</c:v>
                </c:pt>
                <c:pt idx="12">
                  <c:v>1.752830049356854E-2</c:v>
                </c:pt>
                <c:pt idx="13">
                  <c:v>4.4318484119380075E-3</c:v>
                </c:pt>
                <c:pt idx="14">
                  <c:v>8.7268269504576015E-4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6EB-4264-9DB4-D6FB4A08AC44}"/>
            </c:ext>
          </c:extLst>
        </c:ser>
        <c:ser>
          <c:idx val="1"/>
          <c:order val="1"/>
          <c:tx>
            <c:strRef>
              <c:f>График!$B$12</c:f>
              <c:strCache>
                <c:ptCount val="1"/>
                <c:pt idx="0">
                  <c:v>Функция распределения</c:v>
                </c:pt>
              </c:strCache>
            </c:strRef>
          </c:tx>
          <c:marker>
            <c:symbol val="none"/>
          </c:marker>
          <c:xVal>
            <c:numRef>
              <c:f>График!$A$14:$A$28</c:f>
              <c:numCache>
                <c:formatCode>General</c:formatCode>
                <c:ptCount val="15"/>
                <c:pt idx="0">
                  <c:v>-3.5</c:v>
                </c:pt>
                <c:pt idx="1">
                  <c:v>-3</c:v>
                </c:pt>
                <c:pt idx="2">
                  <c:v>-2.5</c:v>
                </c:pt>
                <c:pt idx="3">
                  <c:v>-2</c:v>
                </c:pt>
                <c:pt idx="4">
                  <c:v>-1.5</c:v>
                </c:pt>
                <c:pt idx="5">
                  <c:v>-1</c:v>
                </c:pt>
                <c:pt idx="6">
                  <c:v>-0.5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1.5</c:v>
                </c:pt>
                <c:pt idx="11">
                  <c:v>2</c:v>
                </c:pt>
                <c:pt idx="12">
                  <c:v>2.5</c:v>
                </c:pt>
                <c:pt idx="13">
                  <c:v>3</c:v>
                </c:pt>
                <c:pt idx="14">
                  <c:v>3.5</c:v>
                </c:pt>
              </c:numCache>
            </c:numRef>
          </c:xVal>
          <c:yVal>
            <c:numRef>
              <c:f>График!$B$14:$B$28</c:f>
              <c:numCache>
                <c:formatCode>General</c:formatCode>
                <c:ptCount val="15"/>
                <c:pt idx="0">
                  <c:v>2.3262907903552504E-4</c:v>
                </c:pt>
                <c:pt idx="1">
                  <c:v>1.3498980316300933E-3</c:v>
                </c:pt>
                <c:pt idx="2">
                  <c:v>6.2096653257761331E-3</c:v>
                </c:pt>
                <c:pt idx="3">
                  <c:v>2.2750131948179191E-2</c:v>
                </c:pt>
                <c:pt idx="4">
                  <c:v>6.6807201268858057E-2</c:v>
                </c:pt>
                <c:pt idx="5">
                  <c:v>0.15865525393145699</c:v>
                </c:pt>
                <c:pt idx="6">
                  <c:v>0.30853753872598688</c:v>
                </c:pt>
                <c:pt idx="7">
                  <c:v>0.5</c:v>
                </c:pt>
                <c:pt idx="8">
                  <c:v>0.69146246127401312</c:v>
                </c:pt>
                <c:pt idx="9">
                  <c:v>0.84134474606854304</c:v>
                </c:pt>
                <c:pt idx="10">
                  <c:v>0.93319279873114191</c:v>
                </c:pt>
                <c:pt idx="11">
                  <c:v>0.97724986805182079</c:v>
                </c:pt>
                <c:pt idx="12">
                  <c:v>0.99379033467422384</c:v>
                </c:pt>
                <c:pt idx="13">
                  <c:v>0.9986501019683699</c:v>
                </c:pt>
                <c:pt idx="14">
                  <c:v>0.99976737092096446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6EB-4264-9DB4-D6FB4A08A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60928"/>
        <c:axId val="68867200"/>
      </c:scatterChart>
      <c:valAx>
        <c:axId val="6886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0.88103359173126616"/>
              <c:y val="0.9243609695846842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8867200"/>
        <c:crosses val="autoZero"/>
        <c:crossBetween val="midCat"/>
      </c:valAx>
      <c:valAx>
        <c:axId val="68867200"/>
        <c:scaling>
          <c:orientation val="minMax"/>
          <c:max val="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86092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3.1302366273983195E-2"/>
          <c:y val="0.90163563378107148"/>
          <c:w val="0.78235650776211119"/>
          <c:h val="7.09133858267716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Задачи!$E$10</c:f>
          <c:strCache>
            <c:ptCount val="1"/>
            <c:pt idx="0">
              <c:v>Нормальное распределение N(20,2; 0,25)
Выделенная область занимает 77,99%</c:v>
            </c:pt>
          </c:strCache>
        </c:strRef>
      </c:tx>
      <c:layout/>
      <c:overlay val="1"/>
      <c:txPr>
        <a:bodyPr/>
        <a:lstStyle/>
        <a:p>
          <a:pPr>
            <a:defRPr sz="14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3591388683252204E-2"/>
          <c:y val="0.15052722339237631"/>
          <c:w val="0.91551592375739355"/>
          <c:h val="0.70967270493239687"/>
        </c:manualLayout>
      </c:layout>
      <c:areaChart>
        <c:grouping val="standard"/>
        <c:varyColors val="0"/>
        <c:ser>
          <c:idx val="0"/>
          <c:order val="0"/>
          <c:tx>
            <c:strRef>
              <c:f>Задачи!$C$13</c:f>
              <c:strCache>
                <c:ptCount val="1"/>
                <c:pt idx="0">
                  <c:v>Область</c:v>
                </c:pt>
              </c:strCache>
            </c:strRef>
          </c:tx>
          <c:spPr>
            <a:solidFill>
              <a:schemeClr val="accent3"/>
            </a:solidFill>
            <a:ln w="53975" cap="sq" cmpd="sng">
              <a:noFill/>
              <a:prstDash val="solid"/>
              <a:round/>
            </a:ln>
          </c:spPr>
          <c:cat>
            <c:numRef>
              <c:f>Задачи!$A$14:$A$84</c:f>
              <c:numCache>
                <c:formatCode>General</c:formatCode>
                <c:ptCount val="71"/>
                <c:pt idx="0">
                  <c:v>19.324999999999999</c:v>
                </c:pt>
                <c:pt idx="1">
                  <c:v>19.349999999999998</c:v>
                </c:pt>
                <c:pt idx="2">
                  <c:v>19.374999999999996</c:v>
                </c:pt>
                <c:pt idx="3">
                  <c:v>19.399999999999995</c:v>
                </c:pt>
                <c:pt idx="4">
                  <c:v>19.424999999999994</c:v>
                </c:pt>
                <c:pt idx="5">
                  <c:v>19.449999999999992</c:v>
                </c:pt>
                <c:pt idx="6">
                  <c:v>19.474999999999991</c:v>
                </c:pt>
                <c:pt idx="7">
                  <c:v>19.499999999999989</c:v>
                </c:pt>
                <c:pt idx="8">
                  <c:v>19.524999999999988</c:v>
                </c:pt>
                <c:pt idx="9">
                  <c:v>19.549999999999986</c:v>
                </c:pt>
                <c:pt idx="10">
                  <c:v>19.574999999999985</c:v>
                </c:pt>
                <c:pt idx="11">
                  <c:v>19.599999999999984</c:v>
                </c:pt>
                <c:pt idx="12">
                  <c:v>19.624999999999982</c:v>
                </c:pt>
                <c:pt idx="13">
                  <c:v>19.649999999999981</c:v>
                </c:pt>
                <c:pt idx="14">
                  <c:v>19.674999999999979</c:v>
                </c:pt>
                <c:pt idx="15">
                  <c:v>19.699999999999978</c:v>
                </c:pt>
                <c:pt idx="16">
                  <c:v>19.724999999999977</c:v>
                </c:pt>
                <c:pt idx="17">
                  <c:v>19.749999999999975</c:v>
                </c:pt>
                <c:pt idx="18">
                  <c:v>19.774999999999974</c:v>
                </c:pt>
                <c:pt idx="19">
                  <c:v>19.799999999999972</c:v>
                </c:pt>
                <c:pt idx="20">
                  <c:v>19.824999999999971</c:v>
                </c:pt>
                <c:pt idx="21">
                  <c:v>19.849999999999969</c:v>
                </c:pt>
                <c:pt idx="22">
                  <c:v>19.874999999999968</c:v>
                </c:pt>
                <c:pt idx="23">
                  <c:v>19.899999999999967</c:v>
                </c:pt>
                <c:pt idx="24">
                  <c:v>19.924999999999965</c:v>
                </c:pt>
                <c:pt idx="25">
                  <c:v>19.949999999999964</c:v>
                </c:pt>
                <c:pt idx="26">
                  <c:v>19.974999999999962</c:v>
                </c:pt>
                <c:pt idx="27">
                  <c:v>19.999999999999961</c:v>
                </c:pt>
                <c:pt idx="28">
                  <c:v>20.024999999999959</c:v>
                </c:pt>
                <c:pt idx="29">
                  <c:v>20.049999999999958</c:v>
                </c:pt>
                <c:pt idx="30">
                  <c:v>20.074999999999957</c:v>
                </c:pt>
                <c:pt idx="31">
                  <c:v>20.099999999999955</c:v>
                </c:pt>
                <c:pt idx="32">
                  <c:v>20.124999999999954</c:v>
                </c:pt>
                <c:pt idx="33">
                  <c:v>20.149999999999952</c:v>
                </c:pt>
                <c:pt idx="34">
                  <c:v>20.174999999999951</c:v>
                </c:pt>
                <c:pt idx="35">
                  <c:v>20.19999999999995</c:v>
                </c:pt>
                <c:pt idx="36">
                  <c:v>20.224999999999948</c:v>
                </c:pt>
                <c:pt idx="37">
                  <c:v>20.249999999999947</c:v>
                </c:pt>
                <c:pt idx="38">
                  <c:v>20.274999999999945</c:v>
                </c:pt>
                <c:pt idx="39">
                  <c:v>20.299999999999944</c:v>
                </c:pt>
                <c:pt idx="40">
                  <c:v>20.324999999999942</c:v>
                </c:pt>
                <c:pt idx="41">
                  <c:v>20.349999999999941</c:v>
                </c:pt>
                <c:pt idx="42">
                  <c:v>20.37499999999994</c:v>
                </c:pt>
                <c:pt idx="43">
                  <c:v>20.399999999999938</c:v>
                </c:pt>
                <c:pt idx="44">
                  <c:v>20.424999999999937</c:v>
                </c:pt>
                <c:pt idx="45">
                  <c:v>20.449999999999935</c:v>
                </c:pt>
                <c:pt idx="46">
                  <c:v>20.474999999999934</c:v>
                </c:pt>
                <c:pt idx="47">
                  <c:v>20.499999999999932</c:v>
                </c:pt>
                <c:pt idx="48">
                  <c:v>20.524999999999931</c:v>
                </c:pt>
                <c:pt idx="49">
                  <c:v>20.54999999999993</c:v>
                </c:pt>
                <c:pt idx="50">
                  <c:v>20.574999999999928</c:v>
                </c:pt>
                <c:pt idx="51">
                  <c:v>20.599999999999927</c:v>
                </c:pt>
                <c:pt idx="52">
                  <c:v>20.624999999999925</c:v>
                </c:pt>
                <c:pt idx="53">
                  <c:v>20.649999999999924</c:v>
                </c:pt>
                <c:pt idx="54">
                  <c:v>20.674999999999923</c:v>
                </c:pt>
                <c:pt idx="55">
                  <c:v>20.699999999999921</c:v>
                </c:pt>
                <c:pt idx="56">
                  <c:v>20.72499999999992</c:v>
                </c:pt>
                <c:pt idx="57">
                  <c:v>20.749999999999918</c:v>
                </c:pt>
                <c:pt idx="58">
                  <c:v>20.774999999999917</c:v>
                </c:pt>
                <c:pt idx="59">
                  <c:v>20.799999999999915</c:v>
                </c:pt>
                <c:pt idx="60">
                  <c:v>20.824999999999914</c:v>
                </c:pt>
                <c:pt idx="61">
                  <c:v>20.849999999999913</c:v>
                </c:pt>
                <c:pt idx="62">
                  <c:v>20.874999999999911</c:v>
                </c:pt>
                <c:pt idx="63">
                  <c:v>20.89999999999991</c:v>
                </c:pt>
                <c:pt idx="64">
                  <c:v>20.924999999999908</c:v>
                </c:pt>
                <c:pt idx="65">
                  <c:v>20.949999999999907</c:v>
                </c:pt>
                <c:pt idx="66">
                  <c:v>20.974999999999905</c:v>
                </c:pt>
                <c:pt idx="67">
                  <c:v>20.999999999999904</c:v>
                </c:pt>
                <c:pt idx="68">
                  <c:v>21.024999999999903</c:v>
                </c:pt>
                <c:pt idx="69">
                  <c:v>21.049999999999901</c:v>
                </c:pt>
                <c:pt idx="70">
                  <c:v>21.0749999999999</c:v>
                </c:pt>
              </c:numCache>
            </c:numRef>
          </c:cat>
          <c:val>
            <c:numRef>
              <c:f>Задачи!$C$14:$C$84</c:f>
              <c:numCache>
                <c:formatCode>General</c:formatCode>
                <c:ptCount val="7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8.957812117935815E-2</c:v>
                </c:pt>
                <c:pt idx="12">
                  <c:v>0.11330815096638693</c:v>
                </c:pt>
                <c:pt idx="13">
                  <c:v>0.14189837138490269</c:v>
                </c:pt>
                <c:pt idx="14">
                  <c:v>0.1759343839216794</c:v>
                </c:pt>
                <c:pt idx="15">
                  <c:v>0.21596386605271539</c:v>
                </c:pt>
                <c:pt idx="16">
                  <c:v>0.26246325909866097</c:v>
                </c:pt>
                <c:pt idx="17">
                  <c:v>0.31580063320352175</c:v>
                </c:pt>
                <c:pt idx="18">
                  <c:v>0.37619630950748228</c:v>
                </c:pt>
                <c:pt idx="19">
                  <c:v>0.44368333871774562</c:v>
                </c:pt>
                <c:pt idx="20">
                  <c:v>0.5180703826634786</c:v>
                </c:pt>
                <c:pt idx="21">
                  <c:v>0.59890986254287937</c:v>
                </c:pt>
                <c:pt idx="22">
                  <c:v>0.68547436819111807</c:v>
                </c:pt>
                <c:pt idx="23">
                  <c:v>0.77674421993273002</c:v>
                </c:pt>
                <c:pt idx="24">
                  <c:v>0.87140870813007143</c:v>
                </c:pt>
                <c:pt idx="25">
                  <c:v>0.96788289807643602</c:v>
                </c:pt>
                <c:pt idx="26">
                  <c:v>1.0643409995948778</c:v>
                </c:pt>
                <c:pt idx="27">
                  <c:v>1.1587662110457888</c:v>
                </c:pt>
                <c:pt idx="28">
                  <c:v>1.2490157334669061</c:v>
                </c:pt>
                <c:pt idx="29">
                  <c:v>1.3328984115670668</c:v>
                </c:pt>
                <c:pt idx="30">
                  <c:v>1.408261307057078</c:v>
                </c:pt>
                <c:pt idx="31">
                  <c:v>1.4730805612131894</c:v>
                </c:pt>
                <c:pt idx="32">
                  <c:v>1.5255512618420133</c:v>
                </c:pt>
                <c:pt idx="33">
                  <c:v>1.5641707759017649</c:v>
                </c:pt>
                <c:pt idx="34">
                  <c:v>1.5878101899080166</c:v>
                </c:pt>
                <c:pt idx="35">
                  <c:v>1.5957691216057308</c:v>
                </c:pt>
                <c:pt idx="36">
                  <c:v>1.5878101899080796</c:v>
                </c:pt>
                <c:pt idx="37">
                  <c:v>1.5641707759018895</c:v>
                </c:pt>
                <c:pt idx="38">
                  <c:v>1.5255512618421954</c:v>
                </c:pt>
                <c:pt idx="39">
                  <c:v>1.4730805612134241</c:v>
                </c:pt>
                <c:pt idx="40">
                  <c:v>1.408261307057358</c:v>
                </c:pt>
                <c:pt idx="41">
                  <c:v>1.332898411567385</c:v>
                </c:pt>
                <c:pt idx="42">
                  <c:v>1.2490157334672538</c:v>
                </c:pt>
                <c:pt idx="43">
                  <c:v>1.1587662110461576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8-444B-9161-2C8940127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35264"/>
        <c:axId val="68637440"/>
      </c:areaChart>
      <c:lineChart>
        <c:grouping val="standard"/>
        <c:varyColors val="0"/>
        <c:ser>
          <c:idx val="1"/>
          <c:order val="1"/>
          <c:tx>
            <c:strRef>
              <c:f>Задачи!$B$13</c:f>
              <c:strCache>
                <c:ptCount val="1"/>
                <c:pt idx="0">
                  <c:v>Линия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Задачи!$B$14:$B$84</c:f>
              <c:numCache>
                <c:formatCode>General</c:formatCode>
                <c:ptCount val="71"/>
                <c:pt idx="0">
                  <c:v>3.4907307801830406E-3</c:v>
                </c:pt>
                <c:pt idx="1">
                  <c:v>4.9288766738919835E-3</c:v>
                </c:pt>
                <c:pt idx="2">
                  <c:v>6.8902757562144612E-3</c:v>
                </c:pt>
                <c:pt idx="3">
                  <c:v>9.5363528058588533E-3</c:v>
                </c:pt>
                <c:pt idx="4">
                  <c:v>1.3067276224798757E-2</c:v>
                </c:pt>
                <c:pt idx="5">
                  <c:v>1.7727393647750517E-2</c:v>
                </c:pt>
                <c:pt idx="6">
                  <c:v>2.3810129679101066E-2</c:v>
                </c:pt>
                <c:pt idx="7">
                  <c:v>3.1661806331916328E-2</c:v>
                </c:pt>
                <c:pt idx="8">
                  <c:v>4.1683739257685266E-2</c:v>
                </c:pt>
                <c:pt idx="9">
                  <c:v>5.4331876934735235E-2</c:v>
                </c:pt>
                <c:pt idx="10">
                  <c:v>7.0113201974264197E-2</c:v>
                </c:pt>
                <c:pt idx="11">
                  <c:v>8.957812117935815E-2</c:v>
                </c:pt>
                <c:pt idx="12">
                  <c:v>0.11330815096638693</c:v>
                </c:pt>
                <c:pt idx="13">
                  <c:v>0.14189837138490269</c:v>
                </c:pt>
                <c:pt idx="14">
                  <c:v>0.1759343839216794</c:v>
                </c:pt>
                <c:pt idx="15">
                  <c:v>0.21596386605271539</c:v>
                </c:pt>
                <c:pt idx="16">
                  <c:v>0.26246325909866097</c:v>
                </c:pt>
                <c:pt idx="17">
                  <c:v>0.31580063320352175</c:v>
                </c:pt>
                <c:pt idx="18">
                  <c:v>0.37619630950748228</c:v>
                </c:pt>
                <c:pt idx="19">
                  <c:v>0.44368333871774562</c:v>
                </c:pt>
                <c:pt idx="20">
                  <c:v>0.5180703826634786</c:v>
                </c:pt>
                <c:pt idx="21">
                  <c:v>0.59890986254287937</c:v>
                </c:pt>
                <c:pt idx="22">
                  <c:v>0.68547436819111807</c:v>
                </c:pt>
                <c:pt idx="23">
                  <c:v>0.77674421993273002</c:v>
                </c:pt>
                <c:pt idx="24">
                  <c:v>0.87140870813007143</c:v>
                </c:pt>
                <c:pt idx="25">
                  <c:v>0.96788289807643602</c:v>
                </c:pt>
                <c:pt idx="26">
                  <c:v>1.0643409995948778</c:v>
                </c:pt>
                <c:pt idx="27">
                  <c:v>1.1587662110457888</c:v>
                </c:pt>
                <c:pt idx="28">
                  <c:v>1.2490157334669061</c:v>
                </c:pt>
                <c:pt idx="29">
                  <c:v>1.3328984115670668</c:v>
                </c:pt>
                <c:pt idx="30">
                  <c:v>1.408261307057078</c:v>
                </c:pt>
                <c:pt idx="31">
                  <c:v>1.4730805612131894</c:v>
                </c:pt>
                <c:pt idx="32">
                  <c:v>1.5255512618420133</c:v>
                </c:pt>
                <c:pt idx="33">
                  <c:v>1.5641707759017649</c:v>
                </c:pt>
                <c:pt idx="34">
                  <c:v>1.5878101899080166</c:v>
                </c:pt>
                <c:pt idx="35">
                  <c:v>1.5957691216057308</c:v>
                </c:pt>
                <c:pt idx="36">
                  <c:v>1.5878101899080796</c:v>
                </c:pt>
                <c:pt idx="37">
                  <c:v>1.5641707759018895</c:v>
                </c:pt>
                <c:pt idx="38">
                  <c:v>1.5255512618421954</c:v>
                </c:pt>
                <c:pt idx="39">
                  <c:v>1.4730805612134241</c:v>
                </c:pt>
                <c:pt idx="40">
                  <c:v>1.408261307057358</c:v>
                </c:pt>
                <c:pt idx="41">
                  <c:v>1.332898411567385</c:v>
                </c:pt>
                <c:pt idx="42">
                  <c:v>1.2490157334672538</c:v>
                </c:pt>
                <c:pt idx="43">
                  <c:v>1.1587662110461576</c:v>
                </c:pt>
                <c:pt idx="44">
                  <c:v>1.0643409995952591</c:v>
                </c:pt>
                <c:pt idx="45">
                  <c:v>0.96788289807682093</c:v>
                </c:pt>
                <c:pt idx="46">
                  <c:v>0.87140870813045279</c:v>
                </c:pt>
                <c:pt idx="47">
                  <c:v>0.77674421993310072</c:v>
                </c:pt>
                <c:pt idx="48">
                  <c:v>0.68547436819147267</c:v>
                </c:pt>
                <c:pt idx="49">
                  <c:v>0.59890986254321299</c:v>
                </c:pt>
                <c:pt idx="50">
                  <c:v>0.5180703826637878</c:v>
                </c:pt>
                <c:pt idx="51">
                  <c:v>0.44368333871802806</c:v>
                </c:pt>
                <c:pt idx="52">
                  <c:v>0.37619630950773675</c:v>
                </c:pt>
                <c:pt idx="53">
                  <c:v>0.3158006332037479</c:v>
                </c:pt>
                <c:pt idx="54">
                  <c:v>0.26246325909885948</c:v>
                </c:pt>
                <c:pt idx="55">
                  <c:v>0.21596386605288723</c:v>
                </c:pt>
                <c:pt idx="56">
                  <c:v>0.17593438392182636</c:v>
                </c:pt>
                <c:pt idx="57">
                  <c:v>0.14189837138502689</c:v>
                </c:pt>
                <c:pt idx="58">
                  <c:v>0.11330815096649063</c:v>
                </c:pt>
                <c:pt idx="59">
                  <c:v>8.9578121179443679E-2</c:v>
                </c:pt>
                <c:pt idx="60">
                  <c:v>7.0113201974333947E-2</c:v>
                </c:pt>
                <c:pt idx="61">
                  <c:v>5.4331876934791461E-2</c:v>
                </c:pt>
                <c:pt idx="62">
                  <c:v>4.168373925773005E-2</c:v>
                </c:pt>
                <c:pt idx="63">
                  <c:v>3.1661806331951606E-2</c:v>
                </c:pt>
                <c:pt idx="64">
                  <c:v>2.3810129679128541E-2</c:v>
                </c:pt>
                <c:pt idx="65">
                  <c:v>1.7727393647771681E-2</c:v>
                </c:pt>
                <c:pt idx="66">
                  <c:v>1.3067276224814879E-2</c:v>
                </c:pt>
                <c:pt idx="67">
                  <c:v>9.5363528058709911E-3</c:v>
                </c:pt>
                <c:pt idx="68">
                  <c:v>6.890275756223507E-3</c:v>
                </c:pt>
                <c:pt idx="69">
                  <c:v>4.9288766738986509E-3</c:v>
                </c:pt>
                <c:pt idx="70">
                  <c:v>3.4907307801879022E-3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F8-444B-9161-2C8940127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635264"/>
        <c:axId val="68637440"/>
      </c:lineChart>
      <c:catAx>
        <c:axId val="6863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0.89978388257023423"/>
              <c:y val="1.122829191258509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8637440"/>
        <c:crosses val="autoZero"/>
        <c:auto val="1"/>
        <c:lblAlgn val="ctr"/>
        <c:lblOffset val="100"/>
        <c:noMultiLvlLbl val="0"/>
      </c:catAx>
      <c:valAx>
        <c:axId val="6863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6352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Задачи!$B$95</c:f>
              <c:strCache>
                <c:ptCount val="1"/>
                <c:pt idx="0">
                  <c:v>Функция</c:v>
                </c:pt>
              </c:strCache>
            </c:strRef>
          </c:tx>
          <c:marker>
            <c:symbol val="none"/>
          </c:marker>
          <c:xVal>
            <c:numRef>
              <c:f>Задачи!$A$96:$A$110</c:f>
              <c:numCache>
                <c:formatCode>0.000</c:formatCode>
                <c:ptCount val="15"/>
                <c:pt idx="0">
                  <c:v>-1.7651595457455236</c:v>
                </c:pt>
                <c:pt idx="1">
                  <c:v>-1.4008983017999199</c:v>
                </c:pt>
                <c:pt idx="2">
                  <c:v>-1.0366370578543163</c:v>
                </c:pt>
                <c:pt idx="3">
                  <c:v>-0.67237581390871259</c:v>
                </c:pt>
                <c:pt idx="4">
                  <c:v>-0.30811456996310893</c:v>
                </c:pt>
                <c:pt idx="5">
                  <c:v>5.6146673982494733E-2</c:v>
                </c:pt>
                <c:pt idx="6">
                  <c:v>0.4204079179280984</c:v>
                </c:pt>
                <c:pt idx="7">
                  <c:v>0.78466916187370206</c:v>
                </c:pt>
                <c:pt idx="8">
                  <c:v>1.1489304058193057</c:v>
                </c:pt>
                <c:pt idx="9">
                  <c:v>1.5131916497649094</c:v>
                </c:pt>
                <c:pt idx="10">
                  <c:v>1.877452893710513</c:v>
                </c:pt>
                <c:pt idx="11">
                  <c:v>2.2417141376561167</c:v>
                </c:pt>
                <c:pt idx="12">
                  <c:v>2.6059753816017204</c:v>
                </c:pt>
                <c:pt idx="13">
                  <c:v>2.970236625547324</c:v>
                </c:pt>
                <c:pt idx="14">
                  <c:v>3.3344978694929277</c:v>
                </c:pt>
              </c:numCache>
            </c:numRef>
          </c:xVal>
          <c:yVal>
            <c:numRef>
              <c:f>Задачи!$B$96:$B$110</c:f>
              <c:numCache>
                <c:formatCode>0.0000</c:formatCode>
                <c:ptCount val="15"/>
                <c:pt idx="0">
                  <c:v>1.3498980316300933E-3</c:v>
                </c:pt>
                <c:pt idx="1">
                  <c:v>5.0639952746953341E-3</c:v>
                </c:pt>
                <c:pt idx="2">
                  <c:v>1.6062285603828323E-2</c:v>
                </c:pt>
                <c:pt idx="3">
                  <c:v>4.3238132746832802E-2</c:v>
                </c:pt>
                <c:pt idx="4">
                  <c:v>9.9271396843331E-2</c:v>
                </c:pt>
                <c:pt idx="5">
                  <c:v>0.195682969153776</c:v>
                </c:pt>
                <c:pt idx="6">
                  <c:v>0.33411757089762473</c:v>
                </c:pt>
                <c:pt idx="7">
                  <c:v>0.5</c:v>
                </c:pt>
                <c:pt idx="8">
                  <c:v>0.66588242910237538</c:v>
                </c:pt>
                <c:pt idx="9">
                  <c:v>0.80431703084622408</c:v>
                </c:pt>
                <c:pt idx="10">
                  <c:v>0.90072860315666903</c:v>
                </c:pt>
                <c:pt idx="11">
                  <c:v>0.95676186725316725</c:v>
                </c:pt>
                <c:pt idx="12">
                  <c:v>0.98393771439617173</c:v>
                </c:pt>
                <c:pt idx="13">
                  <c:v>0.99493600472530463</c:v>
                </c:pt>
                <c:pt idx="14">
                  <c:v>0.9986501019683699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DE9-451A-A193-0EAA8210B49B}"/>
            </c:ext>
          </c:extLst>
        </c:ser>
        <c:ser>
          <c:idx val="1"/>
          <c:order val="1"/>
          <c:tx>
            <c:strRef>
              <c:f>Задачи!$K$94</c:f>
              <c:strCache>
                <c:ptCount val="1"/>
                <c:pt idx="0">
                  <c:v>0,60-квантиль</c:v>
                </c:pt>
              </c:strCache>
            </c:strRef>
          </c:tx>
          <c:marker>
            <c:symbol val="none"/>
          </c:marker>
          <c:xVal>
            <c:numRef>
              <c:f>Задачи!$K$96:$K$97</c:f>
              <c:numCache>
                <c:formatCode>General</c:formatCode>
                <c:ptCount val="2"/>
                <c:pt idx="0">
                  <c:v>0.99999973406297893</c:v>
                </c:pt>
                <c:pt idx="1">
                  <c:v>0.99999973406297893</c:v>
                </c:pt>
              </c:numCache>
            </c:numRef>
          </c:xVal>
          <c:yVal>
            <c:numRef>
              <c:f>Задачи!$L$96:$L$97</c:f>
              <c:numCache>
                <c:formatCode>General</c:formatCode>
                <c:ptCount val="2"/>
                <c:pt idx="0">
                  <c:v>0</c:v>
                </c:pt>
                <c:pt idx="1">
                  <c:v>0.6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DE9-451A-A193-0EAA8210B49B}"/>
            </c:ext>
          </c:extLst>
        </c:ser>
        <c:ser>
          <c:idx val="2"/>
          <c:order val="2"/>
          <c:tx>
            <c:strRef>
              <c:f>Задачи!$K$99</c:f>
              <c:strCache>
                <c:ptCount val="1"/>
                <c:pt idx="0">
                  <c:v>0,80-квантиль</c:v>
                </c:pt>
              </c:strCache>
            </c:strRef>
          </c:tx>
          <c:marker>
            <c:symbol val="none"/>
          </c:marker>
          <c:xVal>
            <c:numRef>
              <c:f>Задачи!$K$101:$K$102</c:f>
              <c:numCache>
                <c:formatCode>General</c:formatCode>
                <c:ptCount val="2"/>
                <c:pt idx="0">
                  <c:v>1.4999991559757433</c:v>
                </c:pt>
                <c:pt idx="1">
                  <c:v>1.4999991559757433</c:v>
                </c:pt>
              </c:numCache>
            </c:numRef>
          </c:xVal>
          <c:yVal>
            <c:numRef>
              <c:f>Задачи!$L$101:$L$102</c:f>
              <c:numCache>
                <c:formatCode>General</c:formatCode>
                <c:ptCount val="2"/>
                <c:pt idx="0">
                  <c:v>0</c:v>
                </c:pt>
                <c:pt idx="1">
                  <c:v>0.80000000000000016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DE9-451A-A193-0EAA8210B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67264"/>
        <c:axId val="68668800"/>
      </c:scatterChart>
      <c:valAx>
        <c:axId val="68667264"/>
        <c:scaling>
          <c:orientation val="minMax"/>
        </c:scaling>
        <c:delete val="0"/>
        <c:axPos val="b"/>
        <c:numFmt formatCode="0.00" sourceLinked="0"/>
        <c:majorTickMark val="out"/>
        <c:minorTickMark val="none"/>
        <c:tickLblPos val="nextTo"/>
        <c:crossAx val="68668800"/>
        <c:crosses val="autoZero"/>
        <c:crossBetween val="midCat"/>
      </c:valAx>
      <c:valAx>
        <c:axId val="68668800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686672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Линейн.комбинация!$I$9</c:f>
          <c:strCache>
            <c:ptCount val="1"/>
            <c:pt idx="0">
              <c:v>График проверки распределения на нормальность</c:v>
            </c:pt>
          </c:strCache>
        </c:strRef>
      </c:tx>
      <c:layout/>
      <c:overlay val="0"/>
      <c:txPr>
        <a:bodyPr/>
        <a:lstStyle/>
        <a:p>
          <a:pPr>
            <a:defRPr sz="1600" b="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4872594050743659E-2"/>
          <c:y val="0.17148556430446193"/>
          <c:w val="0.93379647856517933"/>
          <c:h val="0.68863996348282552"/>
        </c:manualLayout>
      </c:layout>
      <c:scatterChart>
        <c:scatterStyle val="lineMarker"/>
        <c:varyColors val="0"/>
        <c:ser>
          <c:idx val="0"/>
          <c:order val="0"/>
          <c:tx>
            <c:strRef>
              <c:f>Линейн.комбинация!$G$10</c:f>
              <c:strCache>
                <c:ptCount val="1"/>
                <c:pt idx="0">
                  <c:v>y -массив X1+X2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</c:marker>
          <c:trendline>
            <c:spPr>
              <a:ln>
                <a:solidFill>
                  <a:schemeClr val="tx2"/>
                </a:solidFill>
              </a:ln>
            </c:spPr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Линейн.комбинация!$F$11:$F$110</c:f>
              <c:numCache>
                <c:formatCode>General</c:formatCode>
                <c:ptCount val="100"/>
                <c:pt idx="0">
                  <c:v>-2.5758293035488999</c:v>
                </c:pt>
                <c:pt idx="1">
                  <c:v>-2.1700903775845601</c:v>
                </c:pt>
                <c:pt idx="2">
                  <c:v>-1.9599639845400538</c:v>
                </c:pt>
                <c:pt idx="3">
                  <c:v>-1.8119106729525978</c:v>
                </c:pt>
                <c:pt idx="4">
                  <c:v>-1.6953977102721358</c:v>
                </c:pt>
                <c:pt idx="5">
                  <c:v>-1.5981931399228173</c:v>
                </c:pt>
                <c:pt idx="6">
                  <c:v>-1.5141018876192833</c:v>
                </c:pt>
                <c:pt idx="7">
                  <c:v>-1.4395314709384572</c:v>
                </c:pt>
                <c:pt idx="8">
                  <c:v>-1.3722038089987272</c:v>
                </c:pt>
                <c:pt idx="9">
                  <c:v>-1.3105791121681303</c:v>
                </c:pt>
                <c:pt idx="10">
                  <c:v>-1.2535654384704511</c:v>
                </c:pt>
                <c:pt idx="11">
                  <c:v>-1.2003588580308597</c:v>
                </c:pt>
                <c:pt idx="12">
                  <c:v>-1.1503493803760083</c:v>
                </c:pt>
                <c:pt idx="13">
                  <c:v>-1.1030625561995977</c:v>
                </c:pt>
                <c:pt idx="14">
                  <c:v>-1.058121617684777</c:v>
                </c:pt>
                <c:pt idx="15">
                  <c:v>-1.0152220332170301</c:v>
                </c:pt>
                <c:pt idx="16">
                  <c:v>-0.97411387705930974</c:v>
                </c:pt>
                <c:pt idx="17">
                  <c:v>-0.93458929107347943</c:v>
                </c:pt>
                <c:pt idx="18">
                  <c:v>-0.89647336400191613</c:v>
                </c:pt>
                <c:pt idx="19">
                  <c:v>-0.85961736424191304</c:v>
                </c:pt>
                <c:pt idx="20">
                  <c:v>-0.82389363033855767</c:v>
                </c:pt>
                <c:pt idx="21">
                  <c:v>-0.78919165265822189</c:v>
                </c:pt>
                <c:pt idx="22">
                  <c:v>-0.75541502636046909</c:v>
                </c:pt>
                <c:pt idx="23">
                  <c:v>-0.72247905192806261</c:v>
                </c:pt>
                <c:pt idx="24">
                  <c:v>-0.69030882393303394</c:v>
                </c:pt>
                <c:pt idx="25">
                  <c:v>-0.65883769273618775</c:v>
                </c:pt>
                <c:pt idx="26">
                  <c:v>-0.62800601443756987</c:v>
                </c:pt>
                <c:pt idx="27">
                  <c:v>-0.59776012604247841</c:v>
                </c:pt>
                <c:pt idx="28">
                  <c:v>-0.56805149833898283</c:v>
                </c:pt>
                <c:pt idx="29">
                  <c:v>-0.5388360302784504</c:v>
                </c:pt>
                <c:pt idx="30">
                  <c:v>-0.51007345696859485</c:v>
                </c:pt>
                <c:pt idx="31">
                  <c:v>-0.48172684958473044</c:v>
                </c:pt>
                <c:pt idx="32">
                  <c:v>-0.45376219016987951</c:v>
                </c:pt>
                <c:pt idx="33">
                  <c:v>-0.42614800784127821</c:v>
                </c:pt>
                <c:pt idx="34">
                  <c:v>-0.39885506564233691</c:v>
                </c:pt>
                <c:pt idx="35">
                  <c:v>-0.3718560893850747</c:v>
                </c:pt>
                <c:pt idx="36">
                  <c:v>-0.34512553147047242</c:v>
                </c:pt>
                <c:pt idx="37">
                  <c:v>-0.3186393639643752</c:v>
                </c:pt>
                <c:pt idx="38">
                  <c:v>-0.29237489622680418</c:v>
                </c:pt>
                <c:pt idx="39">
                  <c:v>-0.26631061320409499</c:v>
                </c:pt>
                <c:pt idx="40">
                  <c:v>-0.2404260311423079</c:v>
                </c:pt>
                <c:pt idx="41">
                  <c:v>-0.21470156800174456</c:v>
                </c:pt>
                <c:pt idx="42">
                  <c:v>-0.18911842627279254</c:v>
                </c:pt>
                <c:pt idx="43">
                  <c:v>-0.16365848623314128</c:v>
                </c:pt>
                <c:pt idx="44">
                  <c:v>-0.1383042079614045</c:v>
                </c:pt>
                <c:pt idx="45">
                  <c:v>-0.11303854064456513</c:v>
                </c:pt>
                <c:pt idx="46">
                  <c:v>-8.7844837895871677E-2</c:v>
                </c:pt>
                <c:pt idx="47">
                  <c:v>-6.2706777943213846E-2</c:v>
                </c:pt>
                <c:pt idx="48">
                  <c:v>-3.7608287661255936E-2</c:v>
                </c:pt>
                <c:pt idx="49">
                  <c:v>-1.2533469508069276E-2</c:v>
                </c:pt>
                <c:pt idx="50">
                  <c:v>1.2533469508069276E-2</c:v>
                </c:pt>
                <c:pt idx="51">
                  <c:v>3.7608287661255936E-2</c:v>
                </c:pt>
                <c:pt idx="52">
                  <c:v>6.2706777943213846E-2</c:v>
                </c:pt>
                <c:pt idx="53">
                  <c:v>8.7844837895871816E-2</c:v>
                </c:pt>
                <c:pt idx="54">
                  <c:v>0.11303854064456527</c:v>
                </c:pt>
                <c:pt idx="55">
                  <c:v>0.13830420796140466</c:v>
                </c:pt>
                <c:pt idx="56">
                  <c:v>0.16365848623314114</c:v>
                </c:pt>
                <c:pt idx="57">
                  <c:v>0.18911842627279243</c:v>
                </c:pt>
                <c:pt idx="58">
                  <c:v>0.21470156800174439</c:v>
                </c:pt>
                <c:pt idx="59">
                  <c:v>0.2404260311423079</c:v>
                </c:pt>
                <c:pt idx="60">
                  <c:v>0.26631061320409499</c:v>
                </c:pt>
                <c:pt idx="61">
                  <c:v>0.29237489622680418</c:v>
                </c:pt>
                <c:pt idx="62">
                  <c:v>0.3186393639643752</c:v>
                </c:pt>
                <c:pt idx="63">
                  <c:v>0.34512553147047242</c:v>
                </c:pt>
                <c:pt idx="64">
                  <c:v>0.3718560893850747</c:v>
                </c:pt>
                <c:pt idx="65">
                  <c:v>0.39885506564233691</c:v>
                </c:pt>
                <c:pt idx="66">
                  <c:v>0.42614800784127838</c:v>
                </c:pt>
                <c:pt idx="67">
                  <c:v>0.45376219016987968</c:v>
                </c:pt>
                <c:pt idx="68">
                  <c:v>0.48172684958473044</c:v>
                </c:pt>
                <c:pt idx="69">
                  <c:v>0.51007345696859474</c:v>
                </c:pt>
                <c:pt idx="70">
                  <c:v>0.53883603027845006</c:v>
                </c:pt>
                <c:pt idx="71">
                  <c:v>0.56805149833898272</c:v>
                </c:pt>
                <c:pt idx="72">
                  <c:v>0.59776012604247841</c:v>
                </c:pt>
                <c:pt idx="73">
                  <c:v>0.62800601443756987</c:v>
                </c:pt>
                <c:pt idx="74">
                  <c:v>0.65883769273618775</c:v>
                </c:pt>
                <c:pt idx="75">
                  <c:v>0.69030882393303394</c:v>
                </c:pt>
                <c:pt idx="76">
                  <c:v>0.72247905192806261</c:v>
                </c:pt>
                <c:pt idx="77">
                  <c:v>0.75541502636046909</c:v>
                </c:pt>
                <c:pt idx="78">
                  <c:v>0.78919165265822189</c:v>
                </c:pt>
                <c:pt idx="79">
                  <c:v>0.82389363033855767</c:v>
                </c:pt>
                <c:pt idx="80">
                  <c:v>0.85961736424191149</c:v>
                </c:pt>
                <c:pt idx="81">
                  <c:v>0.89647336400191591</c:v>
                </c:pt>
                <c:pt idx="82">
                  <c:v>0.9345892910734801</c:v>
                </c:pt>
                <c:pt idx="83">
                  <c:v>0.97411387705930974</c:v>
                </c:pt>
                <c:pt idx="84">
                  <c:v>1.0152220332170301</c:v>
                </c:pt>
                <c:pt idx="85">
                  <c:v>1.058121617684777</c:v>
                </c:pt>
                <c:pt idx="86">
                  <c:v>1.1030625561995977</c:v>
                </c:pt>
                <c:pt idx="87">
                  <c:v>1.1503493803760083</c:v>
                </c:pt>
                <c:pt idx="88">
                  <c:v>1.2003588580308597</c:v>
                </c:pt>
                <c:pt idx="89">
                  <c:v>1.2535654384704511</c:v>
                </c:pt>
                <c:pt idx="90">
                  <c:v>1.3105791121681303</c:v>
                </c:pt>
                <c:pt idx="91">
                  <c:v>1.3722038089987258</c:v>
                </c:pt>
                <c:pt idx="92">
                  <c:v>1.4395314709384563</c:v>
                </c:pt>
                <c:pt idx="93">
                  <c:v>1.5141018876192844</c:v>
                </c:pt>
                <c:pt idx="94">
                  <c:v>1.5981931399228169</c:v>
                </c:pt>
                <c:pt idx="95">
                  <c:v>1.6953977102721358</c:v>
                </c:pt>
                <c:pt idx="96">
                  <c:v>1.8119106729525971</c:v>
                </c:pt>
                <c:pt idx="97">
                  <c:v>1.9599639845400536</c:v>
                </c:pt>
                <c:pt idx="98">
                  <c:v>2.1700903775845601</c:v>
                </c:pt>
                <c:pt idx="99">
                  <c:v>2.5758293035488999</c:v>
                </c:pt>
              </c:numCache>
            </c:numRef>
          </c:xVal>
          <c:yVal>
            <c:numRef>
              <c:f>Линейн.комбинация!$G$11:$G$110</c:f>
              <c:numCache>
                <c:formatCode>General</c:formatCode>
                <c:ptCount val="100"/>
                <c:pt idx="0">
                  <c:v>8.8788428789877791</c:v>
                </c:pt>
                <c:pt idx="1">
                  <c:v>8.9569264097401167</c:v>
                </c:pt>
                <c:pt idx="2">
                  <c:v>9.0310422698559698</c:v>
                </c:pt>
                <c:pt idx="3">
                  <c:v>9.513903807276801</c:v>
                </c:pt>
                <c:pt idx="4">
                  <c:v>9.7852964578516541</c:v>
                </c:pt>
                <c:pt idx="5">
                  <c:v>9.9674443723808501</c:v>
                </c:pt>
                <c:pt idx="6">
                  <c:v>10.083374535627808</c:v>
                </c:pt>
                <c:pt idx="7">
                  <c:v>10.116796476398303</c:v>
                </c:pt>
                <c:pt idx="8">
                  <c:v>10.346871351105801</c:v>
                </c:pt>
                <c:pt idx="9">
                  <c:v>10.372930079614161</c:v>
                </c:pt>
                <c:pt idx="10">
                  <c:v>10.605179215093084</c:v>
                </c:pt>
                <c:pt idx="11">
                  <c:v>10.665031924548384</c:v>
                </c:pt>
                <c:pt idx="12">
                  <c:v>10.68136474408966</c:v>
                </c:pt>
                <c:pt idx="13">
                  <c:v>10.765864759963005</c:v>
                </c:pt>
                <c:pt idx="14">
                  <c:v>10.778058810177026</c:v>
                </c:pt>
                <c:pt idx="15">
                  <c:v>10.861444126606511</c:v>
                </c:pt>
                <c:pt idx="16">
                  <c:v>10.94332479773875</c:v>
                </c:pt>
                <c:pt idx="17">
                  <c:v>11.160428004262211</c:v>
                </c:pt>
                <c:pt idx="18">
                  <c:v>11.162568158982321</c:v>
                </c:pt>
                <c:pt idx="19">
                  <c:v>11.200767504890973</c:v>
                </c:pt>
                <c:pt idx="20">
                  <c:v>11.30978579262155</c:v>
                </c:pt>
                <c:pt idx="21">
                  <c:v>11.340089587650436</c:v>
                </c:pt>
                <c:pt idx="22">
                  <c:v>11.34048806001665</c:v>
                </c:pt>
                <c:pt idx="23">
                  <c:v>11.365662873361725</c:v>
                </c:pt>
                <c:pt idx="24">
                  <c:v>11.485638298511912</c:v>
                </c:pt>
                <c:pt idx="25">
                  <c:v>11.499867343121149</c:v>
                </c:pt>
                <c:pt idx="26">
                  <c:v>11.519623557563317</c:v>
                </c:pt>
                <c:pt idx="27">
                  <c:v>11.561712982841708</c:v>
                </c:pt>
                <c:pt idx="28">
                  <c:v>11.635602037716307</c:v>
                </c:pt>
                <c:pt idx="29">
                  <c:v>11.849140593443007</c:v>
                </c:pt>
                <c:pt idx="30">
                  <c:v>11.913163904540124</c:v>
                </c:pt>
                <c:pt idx="31">
                  <c:v>11.937177975272061</c:v>
                </c:pt>
                <c:pt idx="32">
                  <c:v>11.952475391938787</c:v>
                </c:pt>
                <c:pt idx="33">
                  <c:v>11.966350017831427</c:v>
                </c:pt>
                <c:pt idx="34">
                  <c:v>12.082134946143196</c:v>
                </c:pt>
                <c:pt idx="35">
                  <c:v>12.091680661472491</c:v>
                </c:pt>
                <c:pt idx="36">
                  <c:v>12.187319713705801</c:v>
                </c:pt>
                <c:pt idx="37">
                  <c:v>12.274175889290927</c:v>
                </c:pt>
                <c:pt idx="38">
                  <c:v>12.306964878592407</c:v>
                </c:pt>
                <c:pt idx="39">
                  <c:v>12.357340084821043</c:v>
                </c:pt>
                <c:pt idx="40">
                  <c:v>12.433081098282127</c:v>
                </c:pt>
                <c:pt idx="41">
                  <c:v>12.443300976559112</c:v>
                </c:pt>
                <c:pt idx="42">
                  <c:v>12.446716981815552</c:v>
                </c:pt>
                <c:pt idx="43">
                  <c:v>12.645925595864536</c:v>
                </c:pt>
                <c:pt idx="44">
                  <c:v>12.661554125446127</c:v>
                </c:pt>
                <c:pt idx="45">
                  <c:v>12.671326077582489</c:v>
                </c:pt>
                <c:pt idx="46">
                  <c:v>12.676865468750474</c:v>
                </c:pt>
                <c:pt idx="47">
                  <c:v>12.714615751650125</c:v>
                </c:pt>
                <c:pt idx="48">
                  <c:v>12.827083866471366</c:v>
                </c:pt>
                <c:pt idx="49">
                  <c:v>12.86226425840432</c:v>
                </c:pt>
                <c:pt idx="50">
                  <c:v>12.901639126215013</c:v>
                </c:pt>
                <c:pt idx="51">
                  <c:v>13.009602400091534</c:v>
                </c:pt>
                <c:pt idx="52">
                  <c:v>13.155036287246912</c:v>
                </c:pt>
                <c:pt idx="53">
                  <c:v>13.157913132675457</c:v>
                </c:pt>
                <c:pt idx="54">
                  <c:v>13.341946259191172</c:v>
                </c:pt>
                <c:pt idx="55">
                  <c:v>13.460157548837014</c:v>
                </c:pt>
                <c:pt idx="56">
                  <c:v>13.496241751129855</c:v>
                </c:pt>
                <c:pt idx="57">
                  <c:v>13.529184217662259</c:v>
                </c:pt>
                <c:pt idx="58">
                  <c:v>13.566319454769836</c:v>
                </c:pt>
                <c:pt idx="59">
                  <c:v>13.835186552244704</c:v>
                </c:pt>
                <c:pt idx="60">
                  <c:v>13.970119754633924</c:v>
                </c:pt>
                <c:pt idx="61">
                  <c:v>14.071418706083204</c:v>
                </c:pt>
                <c:pt idx="62">
                  <c:v>14.077919887898314</c:v>
                </c:pt>
                <c:pt idx="63">
                  <c:v>14.110356448002857</c:v>
                </c:pt>
                <c:pt idx="64">
                  <c:v>14.187019461717863</c:v>
                </c:pt>
                <c:pt idx="65">
                  <c:v>14.220538888951705</c:v>
                </c:pt>
                <c:pt idx="66">
                  <c:v>14.221155640046344</c:v>
                </c:pt>
                <c:pt idx="67">
                  <c:v>14.239852577378041</c:v>
                </c:pt>
                <c:pt idx="68">
                  <c:v>14.261239345290232</c:v>
                </c:pt>
                <c:pt idx="69">
                  <c:v>14.285646772480685</c:v>
                </c:pt>
                <c:pt idx="70">
                  <c:v>14.348399633166263</c:v>
                </c:pt>
                <c:pt idx="71">
                  <c:v>14.391120873045292</c:v>
                </c:pt>
                <c:pt idx="72">
                  <c:v>14.457311623703571</c:v>
                </c:pt>
                <c:pt idx="73">
                  <c:v>14.475304271075583</c:v>
                </c:pt>
                <c:pt idx="74">
                  <c:v>14.515060558226832</c:v>
                </c:pt>
                <c:pt idx="75">
                  <c:v>14.644925032956234</c:v>
                </c:pt>
                <c:pt idx="76">
                  <c:v>14.847997578402282</c:v>
                </c:pt>
                <c:pt idx="77">
                  <c:v>14.925090896798064</c:v>
                </c:pt>
                <c:pt idx="78">
                  <c:v>15.185831659112591</c:v>
                </c:pt>
                <c:pt idx="79">
                  <c:v>15.202404926315648</c:v>
                </c:pt>
                <c:pt idx="80">
                  <c:v>15.281621630622976</c:v>
                </c:pt>
                <c:pt idx="81">
                  <c:v>15.335108161382959</c:v>
                </c:pt>
                <c:pt idx="82">
                  <c:v>15.416838765889405</c:v>
                </c:pt>
                <c:pt idx="83">
                  <c:v>15.460773044326924</c:v>
                </c:pt>
                <c:pt idx="84">
                  <c:v>15.575509779994899</c:v>
                </c:pt>
                <c:pt idx="85">
                  <c:v>15.582712409598752</c:v>
                </c:pt>
                <c:pt idx="86">
                  <c:v>15.6960883138192</c:v>
                </c:pt>
                <c:pt idx="87">
                  <c:v>15.847571477609744</c:v>
                </c:pt>
                <c:pt idx="88">
                  <c:v>15.847990413606748</c:v>
                </c:pt>
                <c:pt idx="89">
                  <c:v>15.87774851181457</c:v>
                </c:pt>
                <c:pt idx="90">
                  <c:v>15.89339352598763</c:v>
                </c:pt>
                <c:pt idx="91">
                  <c:v>16.019759288286149</c:v>
                </c:pt>
                <c:pt idx="92">
                  <c:v>16.111956471507437</c:v>
                </c:pt>
                <c:pt idx="93">
                  <c:v>16.458205083511711</c:v>
                </c:pt>
                <c:pt idx="94">
                  <c:v>16.534916982566937</c:v>
                </c:pt>
                <c:pt idx="95">
                  <c:v>16.582685633823711</c:v>
                </c:pt>
                <c:pt idx="96">
                  <c:v>16.997828753704379</c:v>
                </c:pt>
                <c:pt idx="97">
                  <c:v>17.160221874876878</c:v>
                </c:pt>
                <c:pt idx="98">
                  <c:v>17.601344426696595</c:v>
                </c:pt>
                <c:pt idx="99">
                  <c:v>18.257934799879148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40-4C51-84A3-7491081408D4}"/>
            </c:ext>
          </c:extLst>
        </c:ser>
        <c:ser>
          <c:idx val="1"/>
          <c:order val="1"/>
          <c:tx>
            <c:strRef>
              <c:f>Линейн.комбинация!$R$10</c:f>
              <c:strCache>
                <c:ptCount val="1"/>
                <c:pt idx="0">
                  <c:v>y' - массив из распределения Х1+Х2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</c:marker>
          <c:trendline>
            <c:spPr>
              <a:ln>
                <a:solidFill>
                  <a:srgbClr val="C00000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5.5100430154564013E-2"/>
                  <c:y val="0.1213739586899463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y' = 1,9976x + 12,894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Линейн.комбинация!$F$11:$F$110</c:f>
              <c:numCache>
                <c:formatCode>General</c:formatCode>
                <c:ptCount val="100"/>
                <c:pt idx="0">
                  <c:v>-2.5758293035488999</c:v>
                </c:pt>
                <c:pt idx="1">
                  <c:v>-2.1700903775845601</c:v>
                </c:pt>
                <c:pt idx="2">
                  <c:v>-1.9599639845400538</c:v>
                </c:pt>
                <c:pt idx="3">
                  <c:v>-1.8119106729525978</c:v>
                </c:pt>
                <c:pt idx="4">
                  <c:v>-1.6953977102721358</c:v>
                </c:pt>
                <c:pt idx="5">
                  <c:v>-1.5981931399228173</c:v>
                </c:pt>
                <c:pt idx="6">
                  <c:v>-1.5141018876192833</c:v>
                </c:pt>
                <c:pt idx="7">
                  <c:v>-1.4395314709384572</c:v>
                </c:pt>
                <c:pt idx="8">
                  <c:v>-1.3722038089987272</c:v>
                </c:pt>
                <c:pt idx="9">
                  <c:v>-1.3105791121681303</c:v>
                </c:pt>
                <c:pt idx="10">
                  <c:v>-1.2535654384704511</c:v>
                </c:pt>
                <c:pt idx="11">
                  <c:v>-1.2003588580308597</c:v>
                </c:pt>
                <c:pt idx="12">
                  <c:v>-1.1503493803760083</c:v>
                </c:pt>
                <c:pt idx="13">
                  <c:v>-1.1030625561995977</c:v>
                </c:pt>
                <c:pt idx="14">
                  <c:v>-1.058121617684777</c:v>
                </c:pt>
                <c:pt idx="15">
                  <c:v>-1.0152220332170301</c:v>
                </c:pt>
                <c:pt idx="16">
                  <c:v>-0.97411387705930974</c:v>
                </c:pt>
                <c:pt idx="17">
                  <c:v>-0.93458929107347943</c:v>
                </c:pt>
                <c:pt idx="18">
                  <c:v>-0.89647336400191613</c:v>
                </c:pt>
                <c:pt idx="19">
                  <c:v>-0.85961736424191304</c:v>
                </c:pt>
                <c:pt idx="20">
                  <c:v>-0.82389363033855767</c:v>
                </c:pt>
                <c:pt idx="21">
                  <c:v>-0.78919165265822189</c:v>
                </c:pt>
                <c:pt idx="22">
                  <c:v>-0.75541502636046909</c:v>
                </c:pt>
                <c:pt idx="23">
                  <c:v>-0.72247905192806261</c:v>
                </c:pt>
                <c:pt idx="24">
                  <c:v>-0.69030882393303394</c:v>
                </c:pt>
                <c:pt idx="25">
                  <c:v>-0.65883769273618775</c:v>
                </c:pt>
                <c:pt idx="26">
                  <c:v>-0.62800601443756987</c:v>
                </c:pt>
                <c:pt idx="27">
                  <c:v>-0.59776012604247841</c:v>
                </c:pt>
                <c:pt idx="28">
                  <c:v>-0.56805149833898283</c:v>
                </c:pt>
                <c:pt idx="29">
                  <c:v>-0.5388360302784504</c:v>
                </c:pt>
                <c:pt idx="30">
                  <c:v>-0.51007345696859485</c:v>
                </c:pt>
                <c:pt idx="31">
                  <c:v>-0.48172684958473044</c:v>
                </c:pt>
                <c:pt idx="32">
                  <c:v>-0.45376219016987951</c:v>
                </c:pt>
                <c:pt idx="33">
                  <c:v>-0.42614800784127821</c:v>
                </c:pt>
                <c:pt idx="34">
                  <c:v>-0.39885506564233691</c:v>
                </c:pt>
                <c:pt idx="35">
                  <c:v>-0.3718560893850747</c:v>
                </c:pt>
                <c:pt idx="36">
                  <c:v>-0.34512553147047242</c:v>
                </c:pt>
                <c:pt idx="37">
                  <c:v>-0.3186393639643752</c:v>
                </c:pt>
                <c:pt idx="38">
                  <c:v>-0.29237489622680418</c:v>
                </c:pt>
                <c:pt idx="39">
                  <c:v>-0.26631061320409499</c:v>
                </c:pt>
                <c:pt idx="40">
                  <c:v>-0.2404260311423079</c:v>
                </c:pt>
                <c:pt idx="41">
                  <c:v>-0.21470156800174456</c:v>
                </c:pt>
                <c:pt idx="42">
                  <c:v>-0.18911842627279254</c:v>
                </c:pt>
                <c:pt idx="43">
                  <c:v>-0.16365848623314128</c:v>
                </c:pt>
                <c:pt idx="44">
                  <c:v>-0.1383042079614045</c:v>
                </c:pt>
                <c:pt idx="45">
                  <c:v>-0.11303854064456513</c:v>
                </c:pt>
                <c:pt idx="46">
                  <c:v>-8.7844837895871677E-2</c:v>
                </c:pt>
                <c:pt idx="47">
                  <c:v>-6.2706777943213846E-2</c:v>
                </c:pt>
                <c:pt idx="48">
                  <c:v>-3.7608287661255936E-2</c:v>
                </c:pt>
                <c:pt idx="49">
                  <c:v>-1.2533469508069276E-2</c:v>
                </c:pt>
                <c:pt idx="50">
                  <c:v>1.2533469508069276E-2</c:v>
                </c:pt>
                <c:pt idx="51">
                  <c:v>3.7608287661255936E-2</c:v>
                </c:pt>
                <c:pt idx="52">
                  <c:v>6.2706777943213846E-2</c:v>
                </c:pt>
                <c:pt idx="53">
                  <c:v>8.7844837895871816E-2</c:v>
                </c:pt>
                <c:pt idx="54">
                  <c:v>0.11303854064456527</c:v>
                </c:pt>
                <c:pt idx="55">
                  <c:v>0.13830420796140466</c:v>
                </c:pt>
                <c:pt idx="56">
                  <c:v>0.16365848623314114</c:v>
                </c:pt>
                <c:pt idx="57">
                  <c:v>0.18911842627279243</c:v>
                </c:pt>
                <c:pt idx="58">
                  <c:v>0.21470156800174439</c:v>
                </c:pt>
                <c:pt idx="59">
                  <c:v>0.2404260311423079</c:v>
                </c:pt>
                <c:pt idx="60">
                  <c:v>0.26631061320409499</c:v>
                </c:pt>
                <c:pt idx="61">
                  <c:v>0.29237489622680418</c:v>
                </c:pt>
                <c:pt idx="62">
                  <c:v>0.3186393639643752</c:v>
                </c:pt>
                <c:pt idx="63">
                  <c:v>0.34512553147047242</c:v>
                </c:pt>
                <c:pt idx="64">
                  <c:v>0.3718560893850747</c:v>
                </c:pt>
                <c:pt idx="65">
                  <c:v>0.39885506564233691</c:v>
                </c:pt>
                <c:pt idx="66">
                  <c:v>0.42614800784127838</c:v>
                </c:pt>
                <c:pt idx="67">
                  <c:v>0.45376219016987968</c:v>
                </c:pt>
                <c:pt idx="68">
                  <c:v>0.48172684958473044</c:v>
                </c:pt>
                <c:pt idx="69">
                  <c:v>0.51007345696859474</c:v>
                </c:pt>
                <c:pt idx="70">
                  <c:v>0.53883603027845006</c:v>
                </c:pt>
                <c:pt idx="71">
                  <c:v>0.56805149833898272</c:v>
                </c:pt>
                <c:pt idx="72">
                  <c:v>0.59776012604247841</c:v>
                </c:pt>
                <c:pt idx="73">
                  <c:v>0.62800601443756987</c:v>
                </c:pt>
                <c:pt idx="74">
                  <c:v>0.65883769273618775</c:v>
                </c:pt>
                <c:pt idx="75">
                  <c:v>0.69030882393303394</c:v>
                </c:pt>
                <c:pt idx="76">
                  <c:v>0.72247905192806261</c:v>
                </c:pt>
                <c:pt idx="77">
                  <c:v>0.75541502636046909</c:v>
                </c:pt>
                <c:pt idx="78">
                  <c:v>0.78919165265822189</c:v>
                </c:pt>
                <c:pt idx="79">
                  <c:v>0.82389363033855767</c:v>
                </c:pt>
                <c:pt idx="80">
                  <c:v>0.85961736424191149</c:v>
                </c:pt>
                <c:pt idx="81">
                  <c:v>0.89647336400191591</c:v>
                </c:pt>
                <c:pt idx="82">
                  <c:v>0.9345892910734801</c:v>
                </c:pt>
                <c:pt idx="83">
                  <c:v>0.97411387705930974</c:v>
                </c:pt>
                <c:pt idx="84">
                  <c:v>1.0152220332170301</c:v>
                </c:pt>
                <c:pt idx="85">
                  <c:v>1.058121617684777</c:v>
                </c:pt>
                <c:pt idx="86">
                  <c:v>1.1030625561995977</c:v>
                </c:pt>
                <c:pt idx="87">
                  <c:v>1.1503493803760083</c:v>
                </c:pt>
                <c:pt idx="88">
                  <c:v>1.2003588580308597</c:v>
                </c:pt>
                <c:pt idx="89">
                  <c:v>1.2535654384704511</c:v>
                </c:pt>
                <c:pt idx="90">
                  <c:v>1.3105791121681303</c:v>
                </c:pt>
                <c:pt idx="91">
                  <c:v>1.3722038089987258</c:v>
                </c:pt>
                <c:pt idx="92">
                  <c:v>1.4395314709384563</c:v>
                </c:pt>
                <c:pt idx="93">
                  <c:v>1.5141018876192844</c:v>
                </c:pt>
                <c:pt idx="94">
                  <c:v>1.5981931399228169</c:v>
                </c:pt>
                <c:pt idx="95">
                  <c:v>1.6953977102721358</c:v>
                </c:pt>
                <c:pt idx="96">
                  <c:v>1.8119106729525971</c:v>
                </c:pt>
                <c:pt idx="97">
                  <c:v>1.9599639845400536</c:v>
                </c:pt>
                <c:pt idx="98">
                  <c:v>2.1700903775845601</c:v>
                </c:pt>
                <c:pt idx="99">
                  <c:v>2.5758293035488999</c:v>
                </c:pt>
              </c:numCache>
            </c:numRef>
          </c:xVal>
          <c:yVal>
            <c:numRef>
              <c:f>Линейн.комбинация!$R$11:$R$110</c:f>
              <c:numCache>
                <c:formatCode>General</c:formatCode>
                <c:ptCount val="100"/>
                <c:pt idx="0">
                  <c:v>6.9435961328446858</c:v>
                </c:pt>
                <c:pt idx="1">
                  <c:v>8.9419327984098338</c:v>
                </c:pt>
                <c:pt idx="2">
                  <c:v>9.1931854391470544</c:v>
                </c:pt>
                <c:pt idx="3">
                  <c:v>9.4205363772227422</c:v>
                </c:pt>
                <c:pt idx="4">
                  <c:v>9.5495982228778296</c:v>
                </c:pt>
                <c:pt idx="5">
                  <c:v>9.658102032192982</c:v>
                </c:pt>
                <c:pt idx="6">
                  <c:v>9.8000700624135781</c:v>
                </c:pt>
                <c:pt idx="7">
                  <c:v>9.9183384796953753</c:v>
                </c:pt>
                <c:pt idx="8">
                  <c:v>10.007607021764851</c:v>
                </c:pt>
                <c:pt idx="9">
                  <c:v>10.225000448047648</c:v>
                </c:pt>
                <c:pt idx="10">
                  <c:v>10.433207977842539</c:v>
                </c:pt>
                <c:pt idx="11">
                  <c:v>10.539488800207618</c:v>
                </c:pt>
                <c:pt idx="12">
                  <c:v>10.650573846435872</c:v>
                </c:pt>
                <c:pt idx="13">
                  <c:v>10.677419628921779</c:v>
                </c:pt>
                <c:pt idx="14">
                  <c:v>10.737307081074686</c:v>
                </c:pt>
                <c:pt idx="15">
                  <c:v>10.821578495454741</c:v>
                </c:pt>
                <c:pt idx="16">
                  <c:v>10.887078530361759</c:v>
                </c:pt>
                <c:pt idx="17">
                  <c:v>10.939286573050776</c:v>
                </c:pt>
                <c:pt idx="18">
                  <c:v>10.973926588706671</c:v>
                </c:pt>
                <c:pt idx="19">
                  <c:v>11.193543001939542</c:v>
                </c:pt>
                <c:pt idx="20">
                  <c:v>11.29816117704031</c:v>
                </c:pt>
                <c:pt idx="21">
                  <c:v>11.3034476604691</c:v>
                </c:pt>
                <c:pt idx="22">
                  <c:v>11.317570976319256</c:v>
                </c:pt>
                <c:pt idx="23">
                  <c:v>11.34223970133753</c:v>
                </c:pt>
                <c:pt idx="24">
                  <c:v>11.449990267140674</c:v>
                </c:pt>
                <c:pt idx="25">
                  <c:v>11.6184825734701</c:v>
                </c:pt>
                <c:pt idx="26">
                  <c:v>11.843006551901635</c:v>
                </c:pt>
                <c:pt idx="27">
                  <c:v>11.859421748925524</c:v>
                </c:pt>
                <c:pt idx="28">
                  <c:v>12.035683027209597</c:v>
                </c:pt>
                <c:pt idx="29">
                  <c:v>12.059685774732497</c:v>
                </c:pt>
                <c:pt idx="30">
                  <c:v>12.092695293761789</c:v>
                </c:pt>
                <c:pt idx="31">
                  <c:v>12.161029177735326</c:v>
                </c:pt>
                <c:pt idx="32">
                  <c:v>12.16243921284622</c:v>
                </c:pt>
                <c:pt idx="33">
                  <c:v>12.221945450294879</c:v>
                </c:pt>
                <c:pt idx="34">
                  <c:v>12.255517605484055</c:v>
                </c:pt>
                <c:pt idx="35">
                  <c:v>12.325126032595289</c:v>
                </c:pt>
                <c:pt idx="36">
                  <c:v>12.371905210459953</c:v>
                </c:pt>
                <c:pt idx="37">
                  <c:v>12.372578077377693</c:v>
                </c:pt>
                <c:pt idx="38">
                  <c:v>12.425736860353208</c:v>
                </c:pt>
                <c:pt idx="39">
                  <c:v>12.428729166134143</c:v>
                </c:pt>
                <c:pt idx="40">
                  <c:v>12.454596650644088</c:v>
                </c:pt>
                <c:pt idx="41">
                  <c:v>12.522011944968835</c:v>
                </c:pt>
                <c:pt idx="42">
                  <c:v>12.569725787801143</c:v>
                </c:pt>
                <c:pt idx="43">
                  <c:v>12.601286231659468</c:v>
                </c:pt>
                <c:pt idx="44">
                  <c:v>12.613868613373779</c:v>
                </c:pt>
                <c:pt idx="45">
                  <c:v>12.65420847780042</c:v>
                </c:pt>
                <c:pt idx="46">
                  <c:v>12.661095603692228</c:v>
                </c:pt>
                <c:pt idx="47">
                  <c:v>12.672617014362185</c:v>
                </c:pt>
                <c:pt idx="48">
                  <c:v>12.744882462032546</c:v>
                </c:pt>
                <c:pt idx="49">
                  <c:v>12.751379187323618</c:v>
                </c:pt>
                <c:pt idx="50">
                  <c:v>12.773051013612712</c:v>
                </c:pt>
                <c:pt idx="51">
                  <c:v>12.821444612785125</c:v>
                </c:pt>
                <c:pt idx="52">
                  <c:v>12.849560345460485</c:v>
                </c:pt>
                <c:pt idx="53">
                  <c:v>12.94785403082933</c:v>
                </c:pt>
                <c:pt idx="54">
                  <c:v>12.969020632811588</c:v>
                </c:pt>
                <c:pt idx="55">
                  <c:v>13.018417791175306</c:v>
                </c:pt>
                <c:pt idx="56">
                  <c:v>13.019660183675295</c:v>
                </c:pt>
                <c:pt idx="57">
                  <c:v>13.090618937570252</c:v>
                </c:pt>
                <c:pt idx="58">
                  <c:v>13.11552649589721</c:v>
                </c:pt>
                <c:pt idx="59">
                  <c:v>13.193278220244974</c:v>
                </c:pt>
                <c:pt idx="60">
                  <c:v>13.279214578363462</c:v>
                </c:pt>
                <c:pt idx="61">
                  <c:v>13.328885017147694</c:v>
                </c:pt>
                <c:pt idx="62">
                  <c:v>13.447628804572741</c:v>
                </c:pt>
                <c:pt idx="63">
                  <c:v>13.463518109022697</c:v>
                </c:pt>
                <c:pt idx="64">
                  <c:v>13.47661490094033</c:v>
                </c:pt>
                <c:pt idx="65">
                  <c:v>13.582330790671403</c:v>
                </c:pt>
                <c:pt idx="66">
                  <c:v>13.788065017836924</c:v>
                </c:pt>
                <c:pt idx="67">
                  <c:v>13.800004386797081</c:v>
                </c:pt>
                <c:pt idx="68">
                  <c:v>13.81601310790138</c:v>
                </c:pt>
                <c:pt idx="69">
                  <c:v>13.984250505603267</c:v>
                </c:pt>
                <c:pt idx="70">
                  <c:v>14.006124421615095</c:v>
                </c:pt>
                <c:pt idx="71">
                  <c:v>14.028430074761854</c:v>
                </c:pt>
                <c:pt idx="72">
                  <c:v>14.107235880731604</c:v>
                </c:pt>
                <c:pt idx="73">
                  <c:v>14.12315963229339</c:v>
                </c:pt>
                <c:pt idx="74">
                  <c:v>14.253461573974345</c:v>
                </c:pt>
                <c:pt idx="75">
                  <c:v>14.271736915037035</c:v>
                </c:pt>
                <c:pt idx="76">
                  <c:v>14.324041409639175</c:v>
                </c:pt>
                <c:pt idx="77">
                  <c:v>14.429334748131804</c:v>
                </c:pt>
                <c:pt idx="78">
                  <c:v>14.57271970288566</c:v>
                </c:pt>
                <c:pt idx="79">
                  <c:v>14.580711432830139</c:v>
                </c:pt>
                <c:pt idx="80">
                  <c:v>14.585398536513093</c:v>
                </c:pt>
                <c:pt idx="81">
                  <c:v>14.591075420542619</c:v>
                </c:pt>
                <c:pt idx="82">
                  <c:v>14.81575785568857</c:v>
                </c:pt>
                <c:pt idx="83">
                  <c:v>15.05611143024289</c:v>
                </c:pt>
                <c:pt idx="84">
                  <c:v>15.215840391322853</c:v>
                </c:pt>
                <c:pt idx="85">
                  <c:v>15.25486207960348</c:v>
                </c:pt>
                <c:pt idx="86">
                  <c:v>15.262394514723564</c:v>
                </c:pt>
                <c:pt idx="87">
                  <c:v>15.298903860314748</c:v>
                </c:pt>
                <c:pt idx="88">
                  <c:v>15.470569893880747</c:v>
                </c:pt>
                <c:pt idx="89">
                  <c:v>15.546275459785829</c:v>
                </c:pt>
                <c:pt idx="90">
                  <c:v>15.673780295986216</c:v>
                </c:pt>
                <c:pt idx="91">
                  <c:v>15.751143916207365</c:v>
                </c:pt>
                <c:pt idx="92">
                  <c:v>15.907956355152418</c:v>
                </c:pt>
                <c:pt idx="93">
                  <c:v>15.932831762841669</c:v>
                </c:pt>
                <c:pt idx="94">
                  <c:v>15.960481311270268</c:v>
                </c:pt>
                <c:pt idx="95">
                  <c:v>15.967182422758196</c:v>
                </c:pt>
                <c:pt idx="96">
                  <c:v>16.084757304855156</c:v>
                </c:pt>
                <c:pt idx="97">
                  <c:v>16.286424476350657</c:v>
                </c:pt>
                <c:pt idx="98">
                  <c:v>17.552369614935014</c:v>
                </c:pt>
                <c:pt idx="99">
                  <c:v>18.00404014524538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40-4C51-84A3-749108140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78816"/>
        <c:axId val="69780992"/>
      </c:scatterChart>
      <c:valAx>
        <c:axId val="6977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0.88737842665500144"/>
              <c:y val="1.679698733310510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9780992"/>
        <c:crosses val="autoZero"/>
        <c:crossBetween val="midCat"/>
      </c:valAx>
      <c:valAx>
        <c:axId val="69780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778816"/>
        <c:crosses val="autoZero"/>
        <c:crossBetween val="midCat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'Влияние параметров'!$J$4</c:f>
          <c:strCache>
            <c:ptCount val="1"/>
            <c:pt idx="0">
              <c:v>Нормальное распределение ~N(0; 1)</c:v>
            </c:pt>
          </c:strCache>
        </c:strRef>
      </c:tx>
      <c:layout>
        <c:manualLayout>
          <c:xMode val="edge"/>
          <c:yMode val="edge"/>
          <c:x val="0.1475334225967464"/>
          <c:y val="3.71999522786924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2.5332634831936332E-2"/>
          <c:y val="0.14466389153585102"/>
          <c:w val="0.9313647917396265"/>
          <c:h val="0.73912477500821949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'Влияние параметров'!$G$5</c:f>
              <c:strCache>
                <c:ptCount val="1"/>
                <c:pt idx="0">
                  <c:v>Плотность распределения</c:v>
                </c:pt>
              </c:strCache>
            </c:strRef>
          </c:tx>
          <c:marker>
            <c:symbol val="none"/>
          </c:marker>
          <c:xVal>
            <c:numRef>
              <c:f>'Влияние параметров'!$F$6:$F$46</c:f>
              <c:numCache>
                <c:formatCode>0.000</c:formatCode>
                <c:ptCount val="41"/>
                <c:pt idx="0">
                  <c:v>-4.0000000000000009</c:v>
                </c:pt>
                <c:pt idx="1">
                  <c:v>-3.8000000000000012</c:v>
                </c:pt>
                <c:pt idx="2">
                  <c:v>-3.600000000000001</c:v>
                </c:pt>
                <c:pt idx="3">
                  <c:v>-3.4000000000000008</c:v>
                </c:pt>
                <c:pt idx="4">
                  <c:v>-3.2000000000000006</c:v>
                </c:pt>
                <c:pt idx="5">
                  <c:v>-3.0000000000000004</c:v>
                </c:pt>
                <c:pt idx="6">
                  <c:v>-2.8000000000000003</c:v>
                </c:pt>
                <c:pt idx="7">
                  <c:v>-2.6</c:v>
                </c:pt>
                <c:pt idx="8">
                  <c:v>-2.4</c:v>
                </c:pt>
                <c:pt idx="9">
                  <c:v>-2.1999999999999997</c:v>
                </c:pt>
                <c:pt idx="10">
                  <c:v>-1.9999999999999998</c:v>
                </c:pt>
                <c:pt idx="11">
                  <c:v>-1.7999999999999998</c:v>
                </c:pt>
                <c:pt idx="12">
                  <c:v>-1.5999999999999999</c:v>
                </c:pt>
                <c:pt idx="13">
                  <c:v>-1.4</c:v>
                </c:pt>
                <c:pt idx="14">
                  <c:v>-1.2</c:v>
                </c:pt>
                <c:pt idx="15">
                  <c:v>-1</c:v>
                </c:pt>
                <c:pt idx="16">
                  <c:v>-0.8</c:v>
                </c:pt>
                <c:pt idx="17">
                  <c:v>-0.60000000000000009</c:v>
                </c:pt>
                <c:pt idx="18">
                  <c:v>-0.4</c:v>
                </c:pt>
                <c:pt idx="19">
                  <c:v>-0.2</c:v>
                </c:pt>
                <c:pt idx="20">
                  <c:v>0</c:v>
                </c:pt>
                <c:pt idx="21">
                  <c:v>0.2</c:v>
                </c:pt>
                <c:pt idx="22">
                  <c:v>0.4</c:v>
                </c:pt>
                <c:pt idx="23">
                  <c:v>0.60000000000000009</c:v>
                </c:pt>
                <c:pt idx="24">
                  <c:v>0.8</c:v>
                </c:pt>
                <c:pt idx="25">
                  <c:v>1</c:v>
                </c:pt>
                <c:pt idx="26">
                  <c:v>1.2</c:v>
                </c:pt>
                <c:pt idx="27">
                  <c:v>1.4</c:v>
                </c:pt>
                <c:pt idx="28">
                  <c:v>1.5999999999999999</c:v>
                </c:pt>
                <c:pt idx="29">
                  <c:v>1.7999999999999998</c:v>
                </c:pt>
                <c:pt idx="30">
                  <c:v>1.9999999999999998</c:v>
                </c:pt>
                <c:pt idx="31">
                  <c:v>2.1999999999999997</c:v>
                </c:pt>
                <c:pt idx="32">
                  <c:v>2.4</c:v>
                </c:pt>
                <c:pt idx="33">
                  <c:v>2.6</c:v>
                </c:pt>
                <c:pt idx="34">
                  <c:v>2.8000000000000003</c:v>
                </c:pt>
                <c:pt idx="35">
                  <c:v>3.0000000000000004</c:v>
                </c:pt>
                <c:pt idx="36">
                  <c:v>3.2000000000000006</c:v>
                </c:pt>
                <c:pt idx="37">
                  <c:v>3.4000000000000008</c:v>
                </c:pt>
                <c:pt idx="38">
                  <c:v>3.600000000000001</c:v>
                </c:pt>
                <c:pt idx="39">
                  <c:v>3.8000000000000012</c:v>
                </c:pt>
                <c:pt idx="40">
                  <c:v>4.0000000000000009</c:v>
                </c:pt>
              </c:numCache>
            </c:numRef>
          </c:xVal>
          <c:yVal>
            <c:numRef>
              <c:f>'Влияние параметров'!$G$6:$G$46</c:f>
              <c:numCache>
                <c:formatCode>0.000</c:formatCode>
                <c:ptCount val="41"/>
                <c:pt idx="0">
                  <c:v>1.3383022576488488E-4</c:v>
                </c:pt>
                <c:pt idx="1">
                  <c:v>2.9194692579145897E-4</c:v>
                </c:pt>
                <c:pt idx="2">
                  <c:v>6.1190193011377027E-4</c:v>
                </c:pt>
                <c:pt idx="3">
                  <c:v>1.2322191684730154E-3</c:v>
                </c:pt>
                <c:pt idx="4">
                  <c:v>2.3840882014648382E-3</c:v>
                </c:pt>
                <c:pt idx="5">
                  <c:v>4.4318484119379997E-3</c:v>
                </c:pt>
                <c:pt idx="6">
                  <c:v>7.9154515829799564E-3</c:v>
                </c:pt>
                <c:pt idx="7">
                  <c:v>1.3582969233685613E-2</c:v>
                </c:pt>
                <c:pt idx="8">
                  <c:v>2.2394530294842899E-2</c:v>
                </c:pt>
                <c:pt idx="9">
                  <c:v>3.5474592846231459E-2</c:v>
                </c:pt>
                <c:pt idx="10">
                  <c:v>5.3990966513188084E-2</c:v>
                </c:pt>
                <c:pt idx="11">
                  <c:v>7.8950158300894177E-2</c:v>
                </c:pt>
                <c:pt idx="12">
                  <c:v>0.11092083467945558</c:v>
                </c:pt>
                <c:pt idx="13">
                  <c:v>0.14972746563574488</c:v>
                </c:pt>
                <c:pt idx="14">
                  <c:v>0.19418605498321295</c:v>
                </c:pt>
                <c:pt idx="15">
                  <c:v>0.24197072451914337</c:v>
                </c:pt>
                <c:pt idx="16">
                  <c:v>0.28969155276148273</c:v>
                </c:pt>
                <c:pt idx="17">
                  <c:v>0.33322460289179967</c:v>
                </c:pt>
                <c:pt idx="18">
                  <c:v>0.36827014030332333</c:v>
                </c:pt>
                <c:pt idx="19">
                  <c:v>0.39104269397545588</c:v>
                </c:pt>
                <c:pt idx="20">
                  <c:v>0.3989422804014327</c:v>
                </c:pt>
                <c:pt idx="21">
                  <c:v>0.39104269397545588</c:v>
                </c:pt>
                <c:pt idx="22">
                  <c:v>0.36827014030332333</c:v>
                </c:pt>
                <c:pt idx="23">
                  <c:v>0.33322460289179967</c:v>
                </c:pt>
                <c:pt idx="24">
                  <c:v>0.28969155276148273</c:v>
                </c:pt>
                <c:pt idx="25">
                  <c:v>0.24197072451914337</c:v>
                </c:pt>
                <c:pt idx="26">
                  <c:v>0.19418605498321295</c:v>
                </c:pt>
                <c:pt idx="27">
                  <c:v>0.14972746563574488</c:v>
                </c:pt>
                <c:pt idx="28">
                  <c:v>0.11092083467945558</c:v>
                </c:pt>
                <c:pt idx="29">
                  <c:v>7.8950158300894177E-2</c:v>
                </c:pt>
                <c:pt idx="30">
                  <c:v>5.3990966513188084E-2</c:v>
                </c:pt>
                <c:pt idx="31">
                  <c:v>3.5474592846231459E-2</c:v>
                </c:pt>
                <c:pt idx="32">
                  <c:v>2.2394530294842899E-2</c:v>
                </c:pt>
                <c:pt idx="33">
                  <c:v>1.3582969233685613E-2</c:v>
                </c:pt>
                <c:pt idx="34">
                  <c:v>7.9154515829799564E-3</c:v>
                </c:pt>
                <c:pt idx="35">
                  <c:v>4.4318484119379997E-3</c:v>
                </c:pt>
                <c:pt idx="36">
                  <c:v>2.3840882014648382E-3</c:v>
                </c:pt>
                <c:pt idx="37">
                  <c:v>1.2322191684730154E-3</c:v>
                </c:pt>
                <c:pt idx="38">
                  <c:v>6.1190193011377027E-4</c:v>
                </c:pt>
                <c:pt idx="39">
                  <c:v>2.9194692579145897E-4</c:v>
                </c:pt>
                <c:pt idx="40">
                  <c:v>1.3383022576488488E-4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72-4FC7-BFE0-9B334383F1F8}"/>
            </c:ext>
          </c:extLst>
        </c:ser>
        <c:ser>
          <c:idx val="0"/>
          <c:order val="1"/>
          <c:tx>
            <c:strRef>
              <c:f>'Влияние параметров'!$H$5</c:f>
              <c:strCache>
                <c:ptCount val="1"/>
                <c:pt idx="0">
                  <c:v>Функция распределения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'Влияние параметров'!$F$6:$F$46</c:f>
              <c:numCache>
                <c:formatCode>0.000</c:formatCode>
                <c:ptCount val="41"/>
                <c:pt idx="0">
                  <c:v>-4.0000000000000009</c:v>
                </c:pt>
                <c:pt idx="1">
                  <c:v>-3.8000000000000012</c:v>
                </c:pt>
                <c:pt idx="2">
                  <c:v>-3.600000000000001</c:v>
                </c:pt>
                <c:pt idx="3">
                  <c:v>-3.4000000000000008</c:v>
                </c:pt>
                <c:pt idx="4">
                  <c:v>-3.2000000000000006</c:v>
                </c:pt>
                <c:pt idx="5">
                  <c:v>-3.0000000000000004</c:v>
                </c:pt>
                <c:pt idx="6">
                  <c:v>-2.8000000000000003</c:v>
                </c:pt>
                <c:pt idx="7">
                  <c:v>-2.6</c:v>
                </c:pt>
                <c:pt idx="8">
                  <c:v>-2.4</c:v>
                </c:pt>
                <c:pt idx="9">
                  <c:v>-2.1999999999999997</c:v>
                </c:pt>
                <c:pt idx="10">
                  <c:v>-1.9999999999999998</c:v>
                </c:pt>
                <c:pt idx="11">
                  <c:v>-1.7999999999999998</c:v>
                </c:pt>
                <c:pt idx="12">
                  <c:v>-1.5999999999999999</c:v>
                </c:pt>
                <c:pt idx="13">
                  <c:v>-1.4</c:v>
                </c:pt>
                <c:pt idx="14">
                  <c:v>-1.2</c:v>
                </c:pt>
                <c:pt idx="15">
                  <c:v>-1</c:v>
                </c:pt>
                <c:pt idx="16">
                  <c:v>-0.8</c:v>
                </c:pt>
                <c:pt idx="17">
                  <c:v>-0.60000000000000009</c:v>
                </c:pt>
                <c:pt idx="18">
                  <c:v>-0.4</c:v>
                </c:pt>
                <c:pt idx="19">
                  <c:v>-0.2</c:v>
                </c:pt>
                <c:pt idx="20">
                  <c:v>0</c:v>
                </c:pt>
                <c:pt idx="21">
                  <c:v>0.2</c:v>
                </c:pt>
                <c:pt idx="22">
                  <c:v>0.4</c:v>
                </c:pt>
                <c:pt idx="23">
                  <c:v>0.60000000000000009</c:v>
                </c:pt>
                <c:pt idx="24">
                  <c:v>0.8</c:v>
                </c:pt>
                <c:pt idx="25">
                  <c:v>1</c:v>
                </c:pt>
                <c:pt idx="26">
                  <c:v>1.2</c:v>
                </c:pt>
                <c:pt idx="27">
                  <c:v>1.4</c:v>
                </c:pt>
                <c:pt idx="28">
                  <c:v>1.5999999999999999</c:v>
                </c:pt>
                <c:pt idx="29">
                  <c:v>1.7999999999999998</c:v>
                </c:pt>
                <c:pt idx="30">
                  <c:v>1.9999999999999998</c:v>
                </c:pt>
                <c:pt idx="31">
                  <c:v>2.1999999999999997</c:v>
                </c:pt>
                <c:pt idx="32">
                  <c:v>2.4</c:v>
                </c:pt>
                <c:pt idx="33">
                  <c:v>2.6</c:v>
                </c:pt>
                <c:pt idx="34">
                  <c:v>2.8000000000000003</c:v>
                </c:pt>
                <c:pt idx="35">
                  <c:v>3.0000000000000004</c:v>
                </c:pt>
                <c:pt idx="36">
                  <c:v>3.2000000000000006</c:v>
                </c:pt>
                <c:pt idx="37">
                  <c:v>3.4000000000000008</c:v>
                </c:pt>
                <c:pt idx="38">
                  <c:v>3.600000000000001</c:v>
                </c:pt>
                <c:pt idx="39">
                  <c:v>3.8000000000000012</c:v>
                </c:pt>
                <c:pt idx="40">
                  <c:v>4.0000000000000009</c:v>
                </c:pt>
              </c:numCache>
            </c:numRef>
          </c:xVal>
          <c:yVal>
            <c:numRef>
              <c:f>'Влияние параметров'!$H$6:$H$46</c:f>
              <c:numCache>
                <c:formatCode>0.000</c:formatCode>
                <c:ptCount val="41"/>
                <c:pt idx="0">
                  <c:v>3.1671241833119809E-5</c:v>
                </c:pt>
                <c:pt idx="1">
                  <c:v>7.234804392511957E-5</c:v>
                </c:pt>
                <c:pt idx="2">
                  <c:v>1.5910859015753318E-4</c:v>
                </c:pt>
                <c:pt idx="3">
                  <c:v>3.3692926567687983E-4</c:v>
                </c:pt>
                <c:pt idx="4">
                  <c:v>6.8713793791584719E-4</c:v>
                </c:pt>
                <c:pt idx="5">
                  <c:v>1.3498980316300933E-3</c:v>
                </c:pt>
                <c:pt idx="6">
                  <c:v>2.5551303304279286E-3</c:v>
                </c:pt>
                <c:pt idx="7">
                  <c:v>4.6611880237187476E-3</c:v>
                </c:pt>
                <c:pt idx="8">
                  <c:v>8.1975359245961311E-3</c:v>
                </c:pt>
                <c:pt idx="9">
                  <c:v>1.3903447513498621E-2</c:v>
                </c:pt>
                <c:pt idx="10">
                  <c:v>2.2750131948179219E-2</c:v>
                </c:pt>
                <c:pt idx="11">
                  <c:v>3.593031911292581E-2</c:v>
                </c:pt>
                <c:pt idx="12">
                  <c:v>5.4799291699558009E-2</c:v>
                </c:pt>
                <c:pt idx="13">
                  <c:v>8.0756659233771053E-2</c:v>
                </c:pt>
                <c:pt idx="14">
                  <c:v>0.11506967022170828</c:v>
                </c:pt>
                <c:pt idx="15">
                  <c:v>0.15865525393145699</c:v>
                </c:pt>
                <c:pt idx="16">
                  <c:v>0.21185539858339661</c:v>
                </c:pt>
                <c:pt idx="17">
                  <c:v>0.27425311775007355</c:v>
                </c:pt>
                <c:pt idx="18">
                  <c:v>0.34457825838967576</c:v>
                </c:pt>
                <c:pt idx="19">
                  <c:v>0.42074029056089696</c:v>
                </c:pt>
                <c:pt idx="20">
                  <c:v>0.5</c:v>
                </c:pt>
                <c:pt idx="21">
                  <c:v>0.57925970943910299</c:v>
                </c:pt>
                <c:pt idx="22">
                  <c:v>0.65542174161032429</c:v>
                </c:pt>
                <c:pt idx="23">
                  <c:v>0.72574688224992645</c:v>
                </c:pt>
                <c:pt idx="24">
                  <c:v>0.78814460141660336</c:v>
                </c:pt>
                <c:pt idx="25">
                  <c:v>0.84134474606854304</c:v>
                </c:pt>
                <c:pt idx="26">
                  <c:v>0.88493032977829178</c:v>
                </c:pt>
                <c:pt idx="27">
                  <c:v>0.91924334076622893</c:v>
                </c:pt>
                <c:pt idx="28">
                  <c:v>0.94520070830044201</c:v>
                </c:pt>
                <c:pt idx="29">
                  <c:v>0.96406968088707423</c:v>
                </c:pt>
                <c:pt idx="30">
                  <c:v>0.97724986805182079</c:v>
                </c:pt>
                <c:pt idx="31">
                  <c:v>0.98609655248650141</c:v>
                </c:pt>
                <c:pt idx="32">
                  <c:v>0.99180246407540384</c:v>
                </c:pt>
                <c:pt idx="33">
                  <c:v>0.99533881197628127</c:v>
                </c:pt>
                <c:pt idx="34">
                  <c:v>0.99744486966957202</c:v>
                </c:pt>
                <c:pt idx="35">
                  <c:v>0.9986501019683699</c:v>
                </c:pt>
                <c:pt idx="36">
                  <c:v>0.99931286206208414</c:v>
                </c:pt>
                <c:pt idx="37">
                  <c:v>0.99966307073432314</c:v>
                </c:pt>
                <c:pt idx="38">
                  <c:v>0.99984089140984245</c:v>
                </c:pt>
                <c:pt idx="39">
                  <c:v>0.99992765195607491</c:v>
                </c:pt>
                <c:pt idx="40">
                  <c:v>0.99996832875816688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E72-4FC7-BFE0-9B334383F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53728"/>
        <c:axId val="70155264"/>
      </c:scatterChart>
      <c:valAx>
        <c:axId val="70153728"/>
        <c:scaling>
          <c:orientation val="minMax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crossAx val="70155264"/>
        <c:crosses val="autoZero"/>
        <c:crossBetween val="midCat"/>
      </c:valAx>
      <c:valAx>
        <c:axId val="70155264"/>
        <c:scaling>
          <c:orientation val="minMax"/>
          <c:max val="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rgbClr val="7030A0"/>
                </a:solidFill>
              </a:defRPr>
            </a:pPr>
            <a:endParaRPr lang="ru-RU"/>
          </a:p>
        </c:txPr>
        <c:crossAx val="7015372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6912321217258142"/>
          <c:y val="0.93914268670961587"/>
          <c:w val="0.66175357565483717"/>
          <c:h val="5.4796707229778099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CheckBox" checked="Checked" fmlaLink="$B$94" lockText="1" noThreeD="1"/>
</file>

<file path=xl/ctrlProps/ctrlProp2.xml><?xml version="1.0" encoding="utf-8"?>
<formControlPr xmlns="http://schemas.microsoft.com/office/spreadsheetml/2009/9/main" objectType="CheckBox" checked="Checked" fmlaLink="$A$7" lockText="1" noThreeD="1"/>
</file>

<file path=xl/ctrlProps/ctrlProp3.xml><?xml version="1.0" encoding="utf-8"?>
<formControlPr xmlns="http://schemas.microsoft.com/office/spreadsheetml/2009/9/main" objectType="Spin" dx="16" fmlaLink="$C$4" max="20" page="10" val="10"/>
</file>

<file path=xl/ctrlProps/ctrlProp4.xml><?xml version="1.0" encoding="utf-8"?>
<formControlPr xmlns="http://schemas.microsoft.com/office/spreadsheetml/2009/9/main" objectType="Spin" dx="16" fmlaLink="$C$5" max="20" page="1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11</xdr:col>
      <xdr:colOff>0</xdr:colOff>
      <xdr:row>30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1</xdr:rowOff>
    </xdr:from>
    <xdr:to>
      <xdr:col>13</xdr:col>
      <xdr:colOff>0</xdr:colOff>
      <xdr:row>33</xdr:row>
      <xdr:rowOff>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704849</xdr:colOff>
      <xdr:row>94</xdr:row>
      <xdr:rowOff>0</xdr:rowOff>
    </xdr:from>
    <xdr:to>
      <xdr:col>8</xdr:col>
      <xdr:colOff>609599</xdr:colOff>
      <xdr:row>110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91</xdr:row>
          <xdr:rowOff>133350</xdr:rowOff>
        </xdr:from>
        <xdr:to>
          <xdr:col>4</xdr:col>
          <xdr:colOff>228600</xdr:colOff>
          <xdr:row>92</xdr:row>
          <xdr:rowOff>152400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Показать функцию распределения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10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1</xdr:rowOff>
    </xdr:from>
    <xdr:to>
      <xdr:col>19</xdr:col>
      <xdr:colOff>0</xdr:colOff>
      <xdr:row>27</xdr:row>
      <xdr:rowOff>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7</xdr:row>
          <xdr:rowOff>38100</xdr:rowOff>
        </xdr:from>
        <xdr:to>
          <xdr:col>2</xdr:col>
          <xdr:colOff>200025</xdr:colOff>
          <xdr:row>8</xdr:row>
          <xdr:rowOff>66675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3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Показать функцию распределения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142875</xdr:colOff>
          <xdr:row>3</xdr:row>
          <xdr:rowOff>57150</xdr:rowOff>
        </xdr:from>
        <xdr:to>
          <xdr:col>2</xdr:col>
          <xdr:colOff>666750</xdr:colOff>
          <xdr:row>3</xdr:row>
          <xdr:rowOff>476250</xdr:rowOff>
        </xdr:to>
        <xdr:sp macro="" textlink="">
          <xdr:nvSpPr>
            <xdr:cNvPr id="4100" name="Spinner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142875</xdr:colOff>
          <xdr:row>4</xdr:row>
          <xdr:rowOff>28575</xdr:rowOff>
        </xdr:from>
        <xdr:to>
          <xdr:col>2</xdr:col>
          <xdr:colOff>666750</xdr:colOff>
          <xdr:row>4</xdr:row>
          <xdr:rowOff>447675</xdr:rowOff>
        </xdr:to>
        <xdr:sp macro="" textlink="">
          <xdr:nvSpPr>
            <xdr:cNvPr id="4103" name="Spinner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normalnoe-raspredelenie-nepreryvnye-raspredeleniy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normalnoe-raspredelenie-nepreryvnye-raspredeleniy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N23" sqref="N23"/>
    </sheetView>
  </sheetViews>
  <sheetFormatPr defaultRowHeight="12.75" x14ac:dyDescent="0.2"/>
  <cols>
    <col min="1" max="1" width="13.28515625" style="4" customWidth="1"/>
    <col min="2" max="2" width="10.85546875" style="4" customWidth="1"/>
    <col min="3" max="3" width="11.7109375" style="4" customWidth="1"/>
    <col min="4" max="7" width="10.85546875" style="4" customWidth="1"/>
    <col min="8" max="8" width="1.85546875" style="4" customWidth="1"/>
    <col min="9" max="9" width="16.42578125" style="4" bestFit="1" customWidth="1"/>
    <col min="10" max="10" width="3.28515625" style="4" customWidth="1"/>
    <col min="11" max="12" width="9.140625" style="4"/>
    <col min="13" max="13" width="10.42578125" style="4" customWidth="1"/>
    <col min="14" max="268" width="9.140625" style="4"/>
    <col min="269" max="269" width="10" style="4" customWidth="1"/>
    <col min="270" max="349" width="9.140625" style="4"/>
    <col min="350" max="350" width="8.5703125" style="4" customWidth="1"/>
    <col min="351" max="16384" width="9.140625" style="4"/>
  </cols>
  <sheetData>
    <row r="1" spans="1:15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</row>
    <row r="2" spans="1:15" ht="15.75" x14ac:dyDescent="0.25">
      <c r="A2" s="9" t="s">
        <v>0</v>
      </c>
      <c r="B2" s="2"/>
      <c r="C2" s="2"/>
      <c r="D2" s="2"/>
      <c r="E2" s="2"/>
      <c r="F2" s="2"/>
      <c r="G2" s="2"/>
      <c r="H2" s="2"/>
      <c r="I2" s="69" t="s">
        <v>95</v>
      </c>
    </row>
    <row r="3" spans="1:15" ht="18.75" x14ac:dyDescent="0.2">
      <c r="A3" s="1" t="s">
        <v>21</v>
      </c>
      <c r="B3" s="1"/>
      <c r="C3" s="1"/>
      <c r="D3" s="1"/>
      <c r="E3" s="1"/>
      <c r="F3" s="1"/>
      <c r="G3" s="1"/>
      <c r="H3" s="1"/>
      <c r="I3" s="1"/>
    </row>
    <row r="4" spans="1:15" ht="15.75" x14ac:dyDescent="0.25">
      <c r="A4" s="58" t="s">
        <v>82</v>
      </c>
      <c r="B4" s="25"/>
      <c r="C4" s="25"/>
      <c r="D4" s="25"/>
      <c r="E4" s="25"/>
      <c r="F4" s="25"/>
      <c r="G4" s="25"/>
      <c r="H4" s="25"/>
      <c r="I4" s="25"/>
      <c r="K4" s="23" t="s">
        <v>40</v>
      </c>
      <c r="L4" s="21"/>
      <c r="M4" s="21"/>
      <c r="N4" s="21"/>
      <c r="O4" s="21"/>
    </row>
    <row r="5" spans="1:15" ht="4.5" customHeight="1" x14ac:dyDescent="0.2"/>
    <row r="6" spans="1:15" x14ac:dyDescent="0.2">
      <c r="A6" s="11" t="s">
        <v>9</v>
      </c>
      <c r="B6" s="11" t="s">
        <v>8</v>
      </c>
      <c r="K6" s="4" t="s">
        <v>45</v>
      </c>
      <c r="N6" s="4" t="s">
        <v>43</v>
      </c>
    </row>
    <row r="7" spans="1:15" x14ac:dyDescent="0.2">
      <c r="A7" s="10" t="s">
        <v>22</v>
      </c>
      <c r="B7" s="12">
        <v>0</v>
      </c>
      <c r="C7" s="4" t="s">
        <v>25</v>
      </c>
    </row>
    <row r="8" spans="1:15" x14ac:dyDescent="0.2">
      <c r="A8" s="10" t="s">
        <v>23</v>
      </c>
      <c r="B8" s="12">
        <v>1</v>
      </c>
      <c r="C8" s="4" t="s">
        <v>30</v>
      </c>
      <c r="K8" s="11" t="s">
        <v>9</v>
      </c>
      <c r="L8" s="11" t="s">
        <v>8</v>
      </c>
    </row>
    <row r="9" spans="1:15" x14ac:dyDescent="0.2">
      <c r="K9" s="10" t="s">
        <v>22</v>
      </c>
      <c r="L9" s="12">
        <v>1.5</v>
      </c>
      <c r="N9" s="4" t="s">
        <v>41</v>
      </c>
    </row>
    <row r="10" spans="1:15" x14ac:dyDescent="0.2">
      <c r="A10" s="10" t="s">
        <v>5</v>
      </c>
      <c r="B10" s="10">
        <v>2.5</v>
      </c>
      <c r="K10" s="10" t="s">
        <v>23</v>
      </c>
      <c r="L10" s="12">
        <v>2</v>
      </c>
    </row>
    <row r="11" spans="1:15" x14ac:dyDescent="0.2">
      <c r="A11" s="10" t="str">
        <f>"p(X="&amp;B10&amp;")"</f>
        <v>p(X=2,5)</v>
      </c>
      <c r="B11" s="10">
        <f>_xlfn.NORM.DIST(B10,мю,сигма,FALSE)</f>
        <v>1.752830049356854E-2</v>
      </c>
      <c r="C11" s="4" t="s">
        <v>83</v>
      </c>
      <c r="K11" s="10" t="s">
        <v>5</v>
      </c>
      <c r="L11" s="10">
        <v>2.5</v>
      </c>
      <c r="N11" s="10" t="s">
        <v>42</v>
      </c>
      <c r="O11" s="10">
        <f>(L11-L9)/L10</f>
        <v>0.5</v>
      </c>
    </row>
    <row r="12" spans="1:15" x14ac:dyDescent="0.2">
      <c r="A12" s="20"/>
      <c r="B12" s="20"/>
      <c r="K12" s="10" t="str">
        <f>"P(X&lt;="&amp;L11&amp;")"</f>
        <v>P(X&lt;=2,5)</v>
      </c>
      <c r="L12" s="10">
        <f>_xlfn.NORM.DIST(L11,L9,L10,TRUE)</f>
        <v>0.69146246127401312</v>
      </c>
      <c r="N12" s="10" t="s">
        <v>44</v>
      </c>
      <c r="O12" s="10">
        <f>_xlfn.NORM.S.DIST(O11,TRUE)</f>
        <v>0.69146246127401312</v>
      </c>
    </row>
    <row r="13" spans="1:15" ht="15.75" x14ac:dyDescent="0.25">
      <c r="A13" s="22" t="s">
        <v>19</v>
      </c>
      <c r="B13" s="25"/>
      <c r="C13" s="25"/>
      <c r="D13" s="25"/>
      <c r="E13" s="25"/>
      <c r="F13" s="25"/>
      <c r="G13" s="25"/>
      <c r="H13" s="25"/>
    </row>
    <row r="14" spans="1:15" ht="5.25" customHeight="1" x14ac:dyDescent="0.2"/>
    <row r="15" spans="1:15" ht="25.5" x14ac:dyDescent="0.2">
      <c r="A15" s="15" t="s">
        <v>14</v>
      </c>
      <c r="B15" s="16">
        <f>мю</f>
        <v>0</v>
      </c>
    </row>
    <row r="16" spans="1:15" x14ac:dyDescent="0.2">
      <c r="A16" s="10" t="s">
        <v>15</v>
      </c>
      <c r="B16" s="17">
        <f>сигма</f>
        <v>1</v>
      </c>
    </row>
    <row r="17" spans="1:8" x14ac:dyDescent="0.2">
      <c r="A17" s="10" t="s">
        <v>16</v>
      </c>
      <c r="B17" s="17">
        <f>мю</f>
        <v>0</v>
      </c>
      <c r="C17" s="18"/>
    </row>
    <row r="18" spans="1:8" x14ac:dyDescent="0.2">
      <c r="A18" s="10" t="s">
        <v>26</v>
      </c>
      <c r="B18" s="17">
        <f>мю</f>
        <v>0</v>
      </c>
      <c r="C18" s="17">
        <f>_xlfn.NORM.INV(0.5,мю,сигма)</f>
        <v>0</v>
      </c>
    </row>
    <row r="19" spans="1:8" ht="25.5" x14ac:dyDescent="0.2">
      <c r="A19" s="15" t="s">
        <v>17</v>
      </c>
      <c r="B19" s="17">
        <v>0</v>
      </c>
      <c r="C19" s="18" t="s">
        <v>27</v>
      </c>
    </row>
    <row r="20" spans="1:8" x14ac:dyDescent="0.2">
      <c r="A20" s="20"/>
      <c r="B20" s="20"/>
    </row>
    <row r="21" spans="1:8" x14ac:dyDescent="0.2">
      <c r="A21" s="22" t="s">
        <v>93</v>
      </c>
      <c r="B21" s="22"/>
      <c r="C21" s="23"/>
      <c r="D21" s="23"/>
      <c r="E21" s="23"/>
      <c r="F21" s="23"/>
      <c r="G21" s="23"/>
      <c r="H21" s="21"/>
    </row>
    <row r="22" spans="1:8" x14ac:dyDescent="0.2">
      <c r="A22" s="24" t="s">
        <v>31</v>
      </c>
    </row>
    <row r="24" spans="1:8" x14ac:dyDescent="0.2">
      <c r="B24" s="13" t="s">
        <v>28</v>
      </c>
      <c r="C24" s="13"/>
      <c r="D24" s="14" t="s">
        <v>13</v>
      </c>
      <c r="E24" s="14"/>
      <c r="F24" s="13" t="s">
        <v>29</v>
      </c>
      <c r="G24" s="13"/>
    </row>
    <row r="25" spans="1:8" x14ac:dyDescent="0.2">
      <c r="A25" s="11" t="s">
        <v>6</v>
      </c>
      <c r="B25" s="11" t="s">
        <v>7</v>
      </c>
      <c r="C25" s="11" t="s">
        <v>94</v>
      </c>
      <c r="D25" s="11" t="s">
        <v>7</v>
      </c>
      <c r="E25" s="11" t="s">
        <v>94</v>
      </c>
      <c r="F25" s="11" t="s">
        <v>7</v>
      </c>
      <c r="G25" s="11" t="s">
        <v>94</v>
      </c>
    </row>
    <row r="26" spans="1:8" x14ac:dyDescent="0.2">
      <c r="A26" s="10">
        <v>-5</v>
      </c>
      <c r="B26" s="10">
        <f t="shared" ref="B26:B36" si="0">_xlfn.NORM.DIST($A26,мю,сигма,TRUE)</f>
        <v>2.8665157187919333E-7</v>
      </c>
      <c r="C26" s="10">
        <f t="shared" ref="C26:C36" si="1">_xlfn.NORM.DIST($A26,мю,сигма,FALSE)</f>
        <v>1.4867195147342977E-6</v>
      </c>
      <c r="D26" s="10"/>
      <c r="E26" s="10">
        <f t="shared" ref="E26:E36" si="2">1/сигма/SQRT(2*PI())*EXP(-0.5*(($A26-мю)/сигма)^2)</f>
        <v>1.4867195147342977E-6</v>
      </c>
      <c r="F26" s="10">
        <f t="shared" ref="F26:F36" si="3">NORMDIST($A26,мю,сигма,TRUE)</f>
        <v>2.8665157187919333E-7</v>
      </c>
      <c r="G26" s="10">
        <f t="shared" ref="G26:G36" si="4">NORMDIST($A26,мю,сигма,FALSE)</f>
        <v>1.4867195147342977E-6</v>
      </c>
    </row>
    <row r="27" spans="1:8" x14ac:dyDescent="0.2">
      <c r="A27" s="10">
        <f t="shared" ref="A27:A36" si="5">A26+1</f>
        <v>-4</v>
      </c>
      <c r="B27" s="10">
        <f t="shared" si="0"/>
        <v>3.1671241833119857E-5</v>
      </c>
      <c r="C27" s="10">
        <f t="shared" si="1"/>
        <v>1.3383022576488537E-4</v>
      </c>
      <c r="D27" s="10"/>
      <c r="E27" s="10">
        <f t="shared" si="2"/>
        <v>1.3383022576488537E-4</v>
      </c>
      <c r="F27" s="10">
        <f t="shared" si="3"/>
        <v>3.1671241833119857E-5</v>
      </c>
      <c r="G27" s="10">
        <f t="shared" si="4"/>
        <v>1.3383022576488537E-4</v>
      </c>
    </row>
    <row r="28" spans="1:8" x14ac:dyDescent="0.2">
      <c r="A28" s="10">
        <f t="shared" si="5"/>
        <v>-3</v>
      </c>
      <c r="B28" s="10">
        <f t="shared" si="0"/>
        <v>1.3498980316300933E-3</v>
      </c>
      <c r="C28" s="10">
        <f t="shared" si="1"/>
        <v>4.4318484119380075E-3</v>
      </c>
      <c r="D28" s="10"/>
      <c r="E28" s="10">
        <f t="shared" si="2"/>
        <v>4.4318484119380075E-3</v>
      </c>
      <c r="F28" s="10">
        <f t="shared" si="3"/>
        <v>1.3498980316300933E-3</v>
      </c>
      <c r="G28" s="10">
        <f t="shared" si="4"/>
        <v>4.4318484119380075E-3</v>
      </c>
    </row>
    <row r="29" spans="1:8" x14ac:dyDescent="0.2">
      <c r="A29" s="10">
        <f t="shared" si="5"/>
        <v>-2</v>
      </c>
      <c r="B29" s="10">
        <f t="shared" si="0"/>
        <v>2.2750131948179191E-2</v>
      </c>
      <c r="C29" s="10">
        <f t="shared" si="1"/>
        <v>5.3990966513188063E-2</v>
      </c>
      <c r="D29" s="10"/>
      <c r="E29" s="10">
        <f t="shared" si="2"/>
        <v>5.3990966513188063E-2</v>
      </c>
      <c r="F29" s="10">
        <f t="shared" si="3"/>
        <v>2.2750131948179191E-2</v>
      </c>
      <c r="G29" s="10">
        <f t="shared" si="4"/>
        <v>5.3990966513188063E-2</v>
      </c>
    </row>
    <row r="30" spans="1:8" x14ac:dyDescent="0.2">
      <c r="A30" s="10">
        <f t="shared" si="5"/>
        <v>-1</v>
      </c>
      <c r="B30" s="10">
        <f t="shared" si="0"/>
        <v>0.15865525393145699</v>
      </c>
      <c r="C30" s="10">
        <f t="shared" si="1"/>
        <v>0.24197072451914337</v>
      </c>
      <c r="D30" s="10"/>
      <c r="E30" s="10">
        <f t="shared" si="2"/>
        <v>0.24197072451914337</v>
      </c>
      <c r="F30" s="10">
        <f t="shared" si="3"/>
        <v>0.15865525393145699</v>
      </c>
      <c r="G30" s="10">
        <f t="shared" si="4"/>
        <v>0.24197072451914337</v>
      </c>
    </row>
    <row r="31" spans="1:8" x14ac:dyDescent="0.2">
      <c r="A31" s="10">
        <f t="shared" si="5"/>
        <v>0</v>
      </c>
      <c r="B31" s="10">
        <f t="shared" si="0"/>
        <v>0.5</v>
      </c>
      <c r="C31" s="10">
        <f t="shared" si="1"/>
        <v>0.3989422804014327</v>
      </c>
      <c r="D31" s="10"/>
      <c r="E31" s="10">
        <f t="shared" si="2"/>
        <v>0.3989422804014327</v>
      </c>
      <c r="F31" s="10">
        <f t="shared" si="3"/>
        <v>0.5</v>
      </c>
      <c r="G31" s="10">
        <f t="shared" si="4"/>
        <v>0.3989422804014327</v>
      </c>
    </row>
    <row r="32" spans="1:8" x14ac:dyDescent="0.2">
      <c r="A32" s="10">
        <f t="shared" si="5"/>
        <v>1</v>
      </c>
      <c r="B32" s="10">
        <f t="shared" si="0"/>
        <v>0.84134474606854304</v>
      </c>
      <c r="C32" s="10">
        <f t="shared" si="1"/>
        <v>0.24197072451914337</v>
      </c>
      <c r="D32" s="10"/>
      <c r="E32" s="10">
        <f t="shared" si="2"/>
        <v>0.24197072451914337</v>
      </c>
      <c r="F32" s="10">
        <f t="shared" si="3"/>
        <v>0.84134474606854304</v>
      </c>
      <c r="G32" s="10">
        <f t="shared" si="4"/>
        <v>0.24197072451914337</v>
      </c>
    </row>
    <row r="33" spans="1:7" x14ac:dyDescent="0.2">
      <c r="A33" s="10">
        <f t="shared" si="5"/>
        <v>2</v>
      </c>
      <c r="B33" s="10">
        <f t="shared" si="0"/>
        <v>0.97724986805182079</v>
      </c>
      <c r="C33" s="10">
        <f t="shared" si="1"/>
        <v>5.3990966513188063E-2</v>
      </c>
      <c r="D33" s="10"/>
      <c r="E33" s="10">
        <f t="shared" si="2"/>
        <v>5.3990966513188063E-2</v>
      </c>
      <c r="F33" s="10">
        <f t="shared" si="3"/>
        <v>0.97724986805182079</v>
      </c>
      <c r="G33" s="10">
        <f t="shared" si="4"/>
        <v>5.3990966513188063E-2</v>
      </c>
    </row>
    <row r="34" spans="1:7" x14ac:dyDescent="0.2">
      <c r="A34" s="10">
        <f t="shared" si="5"/>
        <v>3</v>
      </c>
      <c r="B34" s="10">
        <f t="shared" si="0"/>
        <v>0.9986501019683699</v>
      </c>
      <c r="C34" s="10">
        <f t="shared" si="1"/>
        <v>4.4318484119380075E-3</v>
      </c>
      <c r="D34" s="10"/>
      <c r="E34" s="10">
        <f t="shared" si="2"/>
        <v>4.4318484119380075E-3</v>
      </c>
      <c r="F34" s="10">
        <f t="shared" si="3"/>
        <v>0.9986501019683699</v>
      </c>
      <c r="G34" s="10">
        <f t="shared" si="4"/>
        <v>4.4318484119380075E-3</v>
      </c>
    </row>
    <row r="35" spans="1:7" x14ac:dyDescent="0.2">
      <c r="A35" s="10">
        <f t="shared" si="5"/>
        <v>4</v>
      </c>
      <c r="B35" s="10">
        <f t="shared" si="0"/>
        <v>0.99996832875816688</v>
      </c>
      <c r="C35" s="10">
        <f t="shared" si="1"/>
        <v>1.3383022576488537E-4</v>
      </c>
      <c r="D35" s="10"/>
      <c r="E35" s="10">
        <f t="shared" si="2"/>
        <v>1.3383022576488537E-4</v>
      </c>
      <c r="F35" s="10">
        <f t="shared" si="3"/>
        <v>0.99996832875816688</v>
      </c>
      <c r="G35" s="10">
        <f t="shared" si="4"/>
        <v>1.3383022576488537E-4</v>
      </c>
    </row>
    <row r="36" spans="1:7" x14ac:dyDescent="0.2">
      <c r="A36" s="10">
        <f t="shared" si="5"/>
        <v>5</v>
      </c>
      <c r="B36" s="10">
        <f t="shared" si="0"/>
        <v>0.99999971334842808</v>
      </c>
      <c r="C36" s="10">
        <f t="shared" si="1"/>
        <v>1.4867195147342977E-6</v>
      </c>
      <c r="D36" s="10"/>
      <c r="E36" s="10">
        <f t="shared" si="2"/>
        <v>1.4867195147342977E-6</v>
      </c>
      <c r="F36" s="10">
        <f t="shared" si="3"/>
        <v>0.99999971334842808</v>
      </c>
      <c r="G36" s="10">
        <f t="shared" si="4"/>
        <v>1.4867195147342977E-6</v>
      </c>
    </row>
  </sheetData>
  <sortState ref="F38:F43">
    <sortCondition descending="1" ref="F20"/>
  </sortState>
  <hyperlinks>
    <hyperlink ref="A1:E1" r:id="rId1" display="Файл скачан с сайта excel2.ru &gt;&gt;&gt;"/>
    <hyperlink ref="A2" r:id="rId2"/>
    <hyperlink ref="I2" r:id="rId3" display="Задать вопрос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H2" sqref="H2"/>
    </sheetView>
  </sheetViews>
  <sheetFormatPr defaultRowHeight="12.75" x14ac:dyDescent="0.2"/>
  <cols>
    <col min="1" max="1" width="14.7109375" style="4" customWidth="1"/>
    <col min="2" max="2" width="13.42578125" style="4" bestFit="1" customWidth="1"/>
    <col min="3" max="3" width="10.85546875" style="4" customWidth="1"/>
    <col min="4" max="4" width="3.7109375" style="4" customWidth="1"/>
    <col min="5" max="8" width="10.85546875" style="4" customWidth="1"/>
    <col min="9" max="9" width="12" style="4" bestFit="1" customWidth="1"/>
    <col min="10" max="11" width="9.140625" style="4"/>
    <col min="12" max="12" width="10.42578125" style="4" customWidth="1"/>
    <col min="13" max="267" width="9.140625" style="4"/>
    <col min="268" max="268" width="10" style="4" customWidth="1"/>
    <col min="269" max="348" width="9.140625" style="4"/>
    <col min="349" max="349" width="8.5703125" style="4" customWidth="1"/>
    <col min="350" max="16384" width="9.140625" style="4"/>
  </cols>
  <sheetData>
    <row r="1" spans="1:8" ht="26.25" x14ac:dyDescent="0.2">
      <c r="A1" s="3" t="s">
        <v>1</v>
      </c>
      <c r="B1" s="3"/>
      <c r="C1" s="3"/>
      <c r="D1" s="3"/>
      <c r="E1" s="3"/>
      <c r="F1" s="3"/>
      <c r="G1" s="3"/>
      <c r="H1" s="3"/>
    </row>
    <row r="2" spans="1:8" ht="15.75" x14ac:dyDescent="0.25">
      <c r="A2" s="9" t="s">
        <v>0</v>
      </c>
      <c r="B2" s="2"/>
      <c r="C2" s="2"/>
      <c r="D2" s="2"/>
      <c r="E2" s="2"/>
      <c r="F2" s="2"/>
      <c r="G2" s="2"/>
      <c r="H2" s="69" t="s">
        <v>95</v>
      </c>
    </row>
    <row r="3" spans="1:8" ht="18.75" x14ac:dyDescent="0.2">
      <c r="A3" s="1" t="str">
        <f>Пример!A3</f>
        <v>Нормальное распределение. Непрерывные распределения в MS EXCEL</v>
      </c>
      <c r="B3" s="1"/>
      <c r="C3" s="1"/>
      <c r="D3" s="1"/>
      <c r="E3" s="1"/>
      <c r="F3" s="1"/>
      <c r="G3" s="1"/>
      <c r="H3" s="1"/>
    </row>
    <row r="4" spans="1:8" ht="18.75" x14ac:dyDescent="0.2">
      <c r="A4" s="67" t="s">
        <v>20</v>
      </c>
      <c r="B4" s="19"/>
      <c r="C4" s="19"/>
      <c r="D4" s="19"/>
      <c r="E4" s="19"/>
      <c r="F4" s="19"/>
      <c r="G4" s="19"/>
      <c r="H4" s="19"/>
    </row>
    <row r="5" spans="1:8" ht="15.75" x14ac:dyDescent="0.25">
      <c r="A5" s="6"/>
      <c r="B5" s="6"/>
      <c r="C5" s="6"/>
      <c r="D5" s="6"/>
      <c r="E5" s="6"/>
      <c r="F5" s="6"/>
      <c r="G5" s="6"/>
      <c r="H5" s="6"/>
    </row>
    <row r="6" spans="1:8" x14ac:dyDescent="0.2">
      <c r="A6" s="11" t="s">
        <v>9</v>
      </c>
      <c r="B6" s="11" t="s">
        <v>8</v>
      </c>
    </row>
    <row r="7" spans="1:8" x14ac:dyDescent="0.2">
      <c r="A7" s="10" t="s">
        <v>22</v>
      </c>
      <c r="B7" s="12">
        <v>0</v>
      </c>
      <c r="C7" s="4" t="s">
        <v>25</v>
      </c>
    </row>
    <row r="8" spans="1:8" x14ac:dyDescent="0.2">
      <c r="A8" s="10" t="s">
        <v>23</v>
      </c>
      <c r="B8" s="12">
        <v>1</v>
      </c>
      <c r="C8" s="4" t="s">
        <v>24</v>
      </c>
    </row>
    <row r="10" spans="1:8" x14ac:dyDescent="0.2">
      <c r="A10" s="26" t="s">
        <v>18</v>
      </c>
      <c r="B10" s="27"/>
      <c r="C10" s="27"/>
      <c r="E10" s="5" t="str">
        <f>"Нормальное распределение N("&amp;B7&amp;"; "&amp;B8&amp;")"</f>
        <v>Нормальное распределение N(0; 1)</v>
      </c>
    </row>
    <row r="12" spans="1:8" ht="25.5" x14ac:dyDescent="0.2">
      <c r="B12" s="15" t="s">
        <v>11</v>
      </c>
      <c r="C12" s="15" t="s">
        <v>12</v>
      </c>
    </row>
    <row r="13" spans="1:8" x14ac:dyDescent="0.2">
      <c r="A13" s="11" t="s">
        <v>6</v>
      </c>
      <c r="B13" s="11" t="s">
        <v>7</v>
      </c>
      <c r="C13" s="11" t="s">
        <v>10</v>
      </c>
    </row>
    <row r="14" spans="1:8" x14ac:dyDescent="0.2">
      <c r="A14" s="10">
        <f>B7-3.5*B8</f>
        <v>-3.5</v>
      </c>
      <c r="B14" s="10">
        <f t="shared" ref="B14:B28" si="0">_xlfn.NORM.DIST(A14,$B$7,$B$8,TRUE)</f>
        <v>2.3262907903552504E-4</v>
      </c>
      <c r="C14" s="10">
        <f t="shared" ref="C14:C28" si="1">_xlfn.NORM.DIST($A14,B$7,B$8,FALSE)</f>
        <v>8.7268269504576015E-4</v>
      </c>
    </row>
    <row r="15" spans="1:8" x14ac:dyDescent="0.2">
      <c r="A15" s="10">
        <f>A14+$B$8/2</f>
        <v>-3</v>
      </c>
      <c r="B15" s="10">
        <f t="shared" si="0"/>
        <v>1.3498980316300933E-3</v>
      </c>
      <c r="C15" s="10">
        <f t="shared" si="1"/>
        <v>4.4318484119380075E-3</v>
      </c>
    </row>
    <row r="16" spans="1:8" x14ac:dyDescent="0.2">
      <c r="A16" s="10">
        <f t="shared" ref="A16:A28" si="2">A15+$B$8/2</f>
        <v>-2.5</v>
      </c>
      <c r="B16" s="10">
        <f t="shared" si="0"/>
        <v>6.2096653257761331E-3</v>
      </c>
      <c r="C16" s="10">
        <f t="shared" si="1"/>
        <v>1.752830049356854E-2</v>
      </c>
    </row>
    <row r="17" spans="1:4" x14ac:dyDescent="0.2">
      <c r="A17" s="10">
        <f t="shared" si="2"/>
        <v>-2</v>
      </c>
      <c r="B17" s="10">
        <f t="shared" si="0"/>
        <v>2.2750131948179191E-2</v>
      </c>
      <c r="C17" s="10">
        <f t="shared" si="1"/>
        <v>5.3990966513188063E-2</v>
      </c>
    </row>
    <row r="18" spans="1:4" x14ac:dyDescent="0.2">
      <c r="A18" s="10">
        <f t="shared" si="2"/>
        <v>-1.5</v>
      </c>
      <c r="B18" s="10">
        <f t="shared" si="0"/>
        <v>6.6807201268858057E-2</v>
      </c>
      <c r="C18" s="10">
        <f t="shared" si="1"/>
        <v>0.12951759566589174</v>
      </c>
    </row>
    <row r="19" spans="1:4" x14ac:dyDescent="0.2">
      <c r="A19" s="10">
        <f t="shared" si="2"/>
        <v>-1</v>
      </c>
      <c r="B19" s="10">
        <f t="shared" si="0"/>
        <v>0.15865525393145699</v>
      </c>
      <c r="C19" s="10">
        <f t="shared" si="1"/>
        <v>0.24197072451914337</v>
      </c>
    </row>
    <row r="20" spans="1:4" x14ac:dyDescent="0.2">
      <c r="A20" s="10">
        <f t="shared" si="2"/>
        <v>-0.5</v>
      </c>
      <c r="B20" s="10">
        <f t="shared" si="0"/>
        <v>0.30853753872598688</v>
      </c>
      <c r="C20" s="10">
        <f t="shared" si="1"/>
        <v>0.35206532676429952</v>
      </c>
    </row>
    <row r="21" spans="1:4" x14ac:dyDescent="0.2">
      <c r="A21" s="10">
        <f t="shared" si="2"/>
        <v>0</v>
      </c>
      <c r="B21" s="10">
        <f t="shared" si="0"/>
        <v>0.5</v>
      </c>
      <c r="C21" s="10">
        <f t="shared" si="1"/>
        <v>0.3989422804014327</v>
      </c>
    </row>
    <row r="22" spans="1:4" x14ac:dyDescent="0.2">
      <c r="A22" s="10">
        <f t="shared" si="2"/>
        <v>0.5</v>
      </c>
      <c r="B22" s="10">
        <f t="shared" si="0"/>
        <v>0.69146246127401312</v>
      </c>
      <c r="C22" s="10">
        <f t="shared" si="1"/>
        <v>0.35206532676429952</v>
      </c>
    </row>
    <row r="23" spans="1:4" x14ac:dyDescent="0.2">
      <c r="A23" s="10">
        <f t="shared" si="2"/>
        <v>1</v>
      </c>
      <c r="B23" s="10">
        <f t="shared" si="0"/>
        <v>0.84134474606854304</v>
      </c>
      <c r="C23" s="10">
        <f t="shared" si="1"/>
        <v>0.24197072451914337</v>
      </c>
    </row>
    <row r="24" spans="1:4" x14ac:dyDescent="0.2">
      <c r="A24" s="10">
        <f t="shared" si="2"/>
        <v>1.5</v>
      </c>
      <c r="B24" s="10">
        <f t="shared" si="0"/>
        <v>0.93319279873114191</v>
      </c>
      <c r="C24" s="10">
        <f t="shared" si="1"/>
        <v>0.12951759566589174</v>
      </c>
    </row>
    <row r="25" spans="1:4" x14ac:dyDescent="0.2">
      <c r="A25" s="10">
        <f t="shared" si="2"/>
        <v>2</v>
      </c>
      <c r="B25" s="10">
        <f t="shared" si="0"/>
        <v>0.97724986805182079</v>
      </c>
      <c r="C25" s="10">
        <f t="shared" si="1"/>
        <v>5.3990966513188063E-2</v>
      </c>
    </row>
    <row r="26" spans="1:4" x14ac:dyDescent="0.2">
      <c r="A26" s="10">
        <f t="shared" si="2"/>
        <v>2.5</v>
      </c>
      <c r="B26" s="10">
        <f t="shared" si="0"/>
        <v>0.99379033467422384</v>
      </c>
      <c r="C26" s="10">
        <f t="shared" si="1"/>
        <v>1.752830049356854E-2</v>
      </c>
    </row>
    <row r="27" spans="1:4" x14ac:dyDescent="0.2">
      <c r="A27" s="10">
        <f t="shared" si="2"/>
        <v>3</v>
      </c>
      <c r="B27" s="10">
        <f t="shared" si="0"/>
        <v>0.9986501019683699</v>
      </c>
      <c r="C27" s="10">
        <f t="shared" si="1"/>
        <v>4.4318484119380075E-3</v>
      </c>
    </row>
    <row r="28" spans="1:4" x14ac:dyDescent="0.2">
      <c r="A28" s="10">
        <f t="shared" si="2"/>
        <v>3.5</v>
      </c>
      <c r="B28" s="10">
        <f t="shared" si="0"/>
        <v>0.99976737092096446</v>
      </c>
      <c r="C28" s="10">
        <f t="shared" si="1"/>
        <v>8.7268269504576015E-4</v>
      </c>
    </row>
    <row r="32" spans="1:4" x14ac:dyDescent="0.2">
      <c r="D32" s="5" t="s">
        <v>47</v>
      </c>
    </row>
    <row r="33" spans="4:7" x14ac:dyDescent="0.2">
      <c r="D33" s="4">
        <v>1</v>
      </c>
      <c r="E33" s="33">
        <f>2*_xlfn.NORM.S.DIST(D33,TRUE)-1</f>
        <v>0.68268949213708607</v>
      </c>
      <c r="F33" s="4" t="str">
        <f>"значений находятся в пределах "&amp;D33&amp;" сигма от мю"</f>
        <v>значений находятся в пределах 1 сигма от мю</v>
      </c>
    </row>
    <row r="34" spans="4:7" x14ac:dyDescent="0.2">
      <c r="D34" s="4">
        <v>2</v>
      </c>
      <c r="E34" s="33">
        <f t="shared" ref="E34:E35" si="3">2*_xlfn.NORM.S.DIST(D34,TRUE)-1</f>
        <v>0.95449973610364158</v>
      </c>
      <c r="F34" s="4" t="str">
        <f t="shared" ref="F34:F35" si="4">"значений находятся в пределах "&amp;D34&amp;" сигма от мю"</f>
        <v>значений находятся в пределах 2 сигма от мю</v>
      </c>
    </row>
    <row r="35" spans="4:7" x14ac:dyDescent="0.2">
      <c r="D35" s="4">
        <v>3</v>
      </c>
      <c r="E35" s="33">
        <f t="shared" si="3"/>
        <v>0.99730020393673979</v>
      </c>
      <c r="F35" s="4" t="str">
        <f t="shared" si="4"/>
        <v>значений находятся в пределах 3 сигма от мю</v>
      </c>
    </row>
    <row r="37" spans="4:7" x14ac:dyDescent="0.2">
      <c r="D37" s="5" t="s">
        <v>48</v>
      </c>
    </row>
    <row r="38" spans="4:7" x14ac:dyDescent="0.2">
      <c r="D38" s="4">
        <v>1</v>
      </c>
      <c r="E38" s="33">
        <f>_xlfn.NORM.DIST($B$7+D38*$B$8,$B$7,$B$8,TRUE)-_xlfn.NORM.DIST($B$7-D38*$B$8,$B$7,$B$8,TRUE)</f>
        <v>0.68268949213708607</v>
      </c>
      <c r="F38" s="33">
        <f>2*_xlfn.NORM.DIST($B$7+D38*$B$8,$B$7,$B$8,TRUE)-1</f>
        <v>0.68268949213708607</v>
      </c>
      <c r="G38" s="4" t="str">
        <f>"значений находятся в пределах "&amp;D38&amp;" сигма от мю"</f>
        <v>значений находятся в пределах 1 сигма от мю</v>
      </c>
    </row>
    <row r="39" spans="4:7" x14ac:dyDescent="0.2">
      <c r="D39" s="4">
        <v>2</v>
      </c>
      <c r="E39" s="33">
        <f t="shared" ref="E39:E40" si="5">_xlfn.NORM.DIST($B$7+D39*$B$8,$B$7,$B$8,TRUE)-_xlfn.NORM.DIST($B$7-D39*$B$8,$B$7,$B$8,TRUE)</f>
        <v>0.95449973610364158</v>
      </c>
      <c r="F39" s="33">
        <f t="shared" ref="F39:F40" si="6">2*_xlfn.NORM.DIST($B$7+D39*$B$8,$B$7,$B$8,TRUE)-1</f>
        <v>0.95449973610364158</v>
      </c>
      <c r="G39" s="4" t="str">
        <f>"значений находятся в пределах "&amp;D39&amp;" сигма от мю"</f>
        <v>значений находятся в пределах 2 сигма от мю</v>
      </c>
    </row>
    <row r="40" spans="4:7" x14ac:dyDescent="0.2">
      <c r="D40" s="4">
        <v>3</v>
      </c>
      <c r="E40" s="33">
        <f t="shared" si="5"/>
        <v>0.99730020393673979</v>
      </c>
      <c r="F40" s="33">
        <f t="shared" si="6"/>
        <v>0.99730020393673979</v>
      </c>
      <c r="G40" s="4" t="str">
        <f>"значений находятся в пределах "&amp;D40&amp;" сигма от мю"</f>
        <v>значений находятся в пределах 3 сигма от мю</v>
      </c>
    </row>
  </sheetData>
  <hyperlinks>
    <hyperlink ref="A1:D1" r:id="rId1" display="Файл скачан с сайта excel2.ru &gt;&gt;&gt;"/>
    <hyperlink ref="A2" r:id="rId2"/>
    <hyperlink ref="H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workbookViewId="0">
      <selection activeCell="H24" sqref="H24"/>
    </sheetView>
  </sheetViews>
  <sheetFormatPr defaultRowHeight="15" x14ac:dyDescent="0.25"/>
  <cols>
    <col min="1" max="1" width="35.7109375" customWidth="1"/>
  </cols>
  <sheetData>
    <row r="1" spans="1:6" x14ac:dyDescent="0.25">
      <c r="A1" s="28" t="s">
        <v>39</v>
      </c>
    </row>
    <row r="2" spans="1:6" ht="4.5" customHeight="1" x14ac:dyDescent="0.25"/>
    <row r="3" spans="1:6" x14ac:dyDescent="0.25">
      <c r="A3" s="29" t="s">
        <v>32</v>
      </c>
      <c r="B3" s="29">
        <v>1</v>
      </c>
    </row>
    <row r="4" spans="1:6" x14ac:dyDescent="0.25">
      <c r="A4" s="29" t="s">
        <v>33</v>
      </c>
      <c r="B4" s="29">
        <v>100</v>
      </c>
    </row>
    <row r="5" spans="1:6" ht="4.5" customHeight="1" x14ac:dyDescent="0.25"/>
    <row r="6" spans="1:6" x14ac:dyDescent="0.25">
      <c r="A6" s="29" t="s">
        <v>22</v>
      </c>
      <c r="B6" s="29">
        <v>0</v>
      </c>
      <c r="C6" s="29">
        <v>1</v>
      </c>
      <c r="D6" s="29">
        <v>-2</v>
      </c>
      <c r="F6" s="29">
        <v>0</v>
      </c>
    </row>
    <row r="7" spans="1:6" x14ac:dyDescent="0.25">
      <c r="A7" s="29" t="s">
        <v>23</v>
      </c>
      <c r="B7" s="30">
        <v>1</v>
      </c>
      <c r="C7" s="30">
        <v>2</v>
      </c>
      <c r="D7" s="30">
        <v>1.5</v>
      </c>
      <c r="F7" s="30">
        <v>1</v>
      </c>
    </row>
    <row r="8" spans="1:6" ht="7.5" customHeight="1" x14ac:dyDescent="0.25"/>
    <row r="9" spans="1:6" x14ac:dyDescent="0.25">
      <c r="A9" s="29" t="s">
        <v>37</v>
      </c>
      <c r="B9" s="29">
        <f>AVERAGE(B13:B112)</f>
        <v>-8.2761027897504391E-2</v>
      </c>
      <c r="C9" s="29">
        <f t="shared" ref="C9:D9" si="0">AVERAGE(C13:C112)</f>
        <v>0.7911146238038782</v>
      </c>
      <c r="D9" s="29">
        <f t="shared" si="0"/>
        <v>-1.985944776881297</v>
      </c>
      <c r="F9" s="29">
        <f ca="1">AVERAGE(F13:F112)</f>
        <v>-0.1466588530710185</v>
      </c>
    </row>
    <row r="10" spans="1:6" x14ac:dyDescent="0.25">
      <c r="A10" s="29" t="s">
        <v>38</v>
      </c>
      <c r="B10" s="29">
        <f>_xlfn.STDEV.S(B13:B112)</f>
        <v>1.0357478904514423</v>
      </c>
      <c r="C10" s="29">
        <f t="shared" ref="C10:D10" si="1">_xlfn.STDEV.S(C13:C112)</f>
        <v>2.083213707343385</v>
      </c>
      <c r="D10" s="29">
        <f t="shared" si="1"/>
        <v>1.5112824249374872</v>
      </c>
      <c r="F10" s="29">
        <f ca="1">_xlfn.STDEV.S(F13:F112)</f>
        <v>1.0550188053757605</v>
      </c>
    </row>
    <row r="12" spans="1:6" x14ac:dyDescent="0.25">
      <c r="B12" s="31" t="s">
        <v>34</v>
      </c>
      <c r="C12" s="31" t="s">
        <v>35</v>
      </c>
      <c r="D12" s="31" t="s">
        <v>36</v>
      </c>
      <c r="F12" s="32" t="s">
        <v>46</v>
      </c>
    </row>
    <row r="13" spans="1:6" x14ac:dyDescent="0.25">
      <c r="B13">
        <v>-1.8545415514381602</v>
      </c>
      <c r="C13">
        <v>1.2445631253067404</v>
      </c>
      <c r="D13">
        <v>-2.4013634224975249</v>
      </c>
      <c r="F13">
        <f ca="1">_xlfn.NORM.INV(RAND(),$F$6,$F$7)</f>
        <v>1.1936720056399961</v>
      </c>
    </row>
    <row r="14" spans="1:6" x14ac:dyDescent="0.25">
      <c r="B14">
        <v>-1.1069414540543221</v>
      </c>
      <c r="C14">
        <v>-1.5616100174374878</v>
      </c>
      <c r="D14">
        <v>-1.2598850440117531</v>
      </c>
      <c r="F14">
        <f t="shared" ref="F14:F77" ca="1" si="2">_xlfn.NORM.INV(RAND(),$F$6,$F$7)</f>
        <v>0.11813010758090008</v>
      </c>
    </row>
    <row r="15" spans="1:6" x14ac:dyDescent="0.25">
      <c r="B15">
        <v>0.47277808334911242</v>
      </c>
      <c r="C15">
        <v>-0.61412799570825882</v>
      </c>
      <c r="D15">
        <v>-1.0849175901530543</v>
      </c>
      <c r="F15">
        <f t="shared" ca="1" si="2"/>
        <v>1.4100741541691051</v>
      </c>
    </row>
    <row r="16" spans="1:6" x14ac:dyDescent="0.25">
      <c r="B16">
        <v>0.4721789537143195</v>
      </c>
      <c r="C16">
        <v>0.46437128528486937</v>
      </c>
      <c r="D16">
        <v>1.0799947126070037</v>
      </c>
      <c r="F16">
        <f t="shared" ca="1" si="2"/>
        <v>3.4644794492320156E-2</v>
      </c>
    </row>
    <row r="17" spans="2:6" x14ac:dyDescent="0.25">
      <c r="B17">
        <v>0.34366166801191866</v>
      </c>
      <c r="C17">
        <v>0.39521330816205591</v>
      </c>
      <c r="D17">
        <v>-3.3232192941359244</v>
      </c>
      <c r="F17">
        <f t="shared" ca="1" si="2"/>
        <v>6.295260352008776E-2</v>
      </c>
    </row>
    <row r="18" spans="2:6" x14ac:dyDescent="0.25">
      <c r="B18">
        <v>0.76579226515605114</v>
      </c>
      <c r="C18">
        <v>-2.2025400287238881</v>
      </c>
      <c r="D18">
        <v>0.56387465924490243</v>
      </c>
      <c r="F18">
        <f t="shared" ca="1" si="2"/>
        <v>1.3652845349633929</v>
      </c>
    </row>
    <row r="19" spans="2:6" x14ac:dyDescent="0.25">
      <c r="B19">
        <v>-0.63129391492111608</v>
      </c>
      <c r="C19">
        <v>3.223227966169361</v>
      </c>
      <c r="D19">
        <v>-3.6517594758624909</v>
      </c>
      <c r="F19">
        <f t="shared" ca="1" si="2"/>
        <v>0.96201689448109773</v>
      </c>
    </row>
    <row r="20" spans="2:6" x14ac:dyDescent="0.25">
      <c r="B20">
        <v>0.79294750321423635</v>
      </c>
      <c r="C20">
        <v>-0.47235368785914034</v>
      </c>
      <c r="D20">
        <v>-1.3686918742241687</v>
      </c>
      <c r="F20">
        <f t="shared" ca="1" si="2"/>
        <v>-0.70140269713285808</v>
      </c>
    </row>
    <row r="21" spans="2:6" x14ac:dyDescent="0.25">
      <c r="B21">
        <v>0.22915173758519813</v>
      </c>
      <c r="C21">
        <v>0.1887511896493379</v>
      </c>
      <c r="D21">
        <v>-0.39925294509157538</v>
      </c>
      <c r="F21">
        <f t="shared" ca="1" si="2"/>
        <v>-1.0461517868891763</v>
      </c>
    </row>
    <row r="22" spans="2:6" x14ac:dyDescent="0.25">
      <c r="B22">
        <v>0.34203821996925399</v>
      </c>
      <c r="C22">
        <v>-1.7915302780456841</v>
      </c>
      <c r="D22">
        <v>-1.8952074520275346</v>
      </c>
      <c r="F22">
        <f t="shared" ca="1" si="2"/>
        <v>-6.8392388735662377E-2</v>
      </c>
    </row>
    <row r="23" spans="2:6" x14ac:dyDescent="0.25">
      <c r="B23">
        <v>1.4349188859341666</v>
      </c>
      <c r="C23">
        <v>-1.7122860046802089</v>
      </c>
      <c r="D23">
        <v>-1.9740077782917069</v>
      </c>
      <c r="F23">
        <f t="shared" ca="1" si="2"/>
        <v>-0.72310120773155784</v>
      </c>
    </row>
    <row r="24" spans="2:6" x14ac:dyDescent="0.25">
      <c r="B24">
        <v>1.4094712241785601</v>
      </c>
      <c r="C24">
        <v>1.3340869625390042</v>
      </c>
      <c r="D24">
        <v>-0.46716491447295994</v>
      </c>
      <c r="F24">
        <f t="shared" ca="1" si="2"/>
        <v>-1.6141123885594266</v>
      </c>
    </row>
    <row r="25" spans="2:6" x14ac:dyDescent="0.25">
      <c r="B25">
        <v>-0.14311808627098799</v>
      </c>
      <c r="C25">
        <v>1.7260814527398907</v>
      </c>
      <c r="D25">
        <v>-1.0230372759469901</v>
      </c>
      <c r="F25">
        <f t="shared" ca="1" si="2"/>
        <v>-1.2590213150185372</v>
      </c>
    </row>
    <row r="26" spans="2:6" x14ac:dyDescent="0.25">
      <c r="B26">
        <v>-6.3869265432003886E-3</v>
      </c>
      <c r="C26">
        <v>0.33713525024359114</v>
      </c>
      <c r="D26">
        <v>-1.7242645122241811</v>
      </c>
      <c r="F26">
        <f t="shared" ca="1" si="2"/>
        <v>0.13723745024887643</v>
      </c>
    </row>
    <row r="27" spans="2:6" x14ac:dyDescent="0.25">
      <c r="B27">
        <v>5.0874859880423173E-3</v>
      </c>
      <c r="C27">
        <v>0.23883478913921863</v>
      </c>
      <c r="D27">
        <v>-3.0729081623139791</v>
      </c>
      <c r="F27">
        <f t="shared" ca="1" si="2"/>
        <v>0.29463703657502371</v>
      </c>
    </row>
    <row r="28" spans="2:6" x14ac:dyDescent="0.25">
      <c r="B28">
        <v>-0.28681370167760178</v>
      </c>
      <c r="C28">
        <v>2.9907939984695986E-2</v>
      </c>
      <c r="D28">
        <v>-3.5746286408102605</v>
      </c>
      <c r="F28">
        <f t="shared" ca="1" si="2"/>
        <v>-0.77211475714205502</v>
      </c>
    </row>
    <row r="29" spans="2:6" x14ac:dyDescent="0.25">
      <c r="B29">
        <v>-0.44076614358345978</v>
      </c>
      <c r="C29">
        <v>5.292287485441193</v>
      </c>
      <c r="D29">
        <v>-3.8893285869125975</v>
      </c>
      <c r="F29">
        <f t="shared" ca="1" si="2"/>
        <v>-2.047494211411125</v>
      </c>
    </row>
    <row r="30" spans="2:6" x14ac:dyDescent="0.25">
      <c r="B30">
        <v>-0.45344677346292883</v>
      </c>
      <c r="C30">
        <v>4.8691723602823913</v>
      </c>
      <c r="D30">
        <v>-2.0282875589618925</v>
      </c>
      <c r="F30">
        <f t="shared" ca="1" si="2"/>
        <v>-0.38883337236839877</v>
      </c>
    </row>
    <row r="31" spans="2:6" x14ac:dyDescent="0.25">
      <c r="B31">
        <v>4.8863739721127786E-2</v>
      </c>
      <c r="C31">
        <v>0.9829401531314943</v>
      </c>
      <c r="D31">
        <v>-3.9693584363267291</v>
      </c>
      <c r="F31">
        <f t="shared" ca="1" si="2"/>
        <v>1.1069315429941051</v>
      </c>
    </row>
    <row r="32" spans="2:6" x14ac:dyDescent="0.25">
      <c r="B32">
        <v>1.5968726074788719</v>
      </c>
      <c r="C32">
        <v>0.8886369212414138</v>
      </c>
      <c r="D32">
        <v>-0.47257072360662278</v>
      </c>
      <c r="F32">
        <f t="shared" ca="1" si="2"/>
        <v>-0.38015979010989048</v>
      </c>
    </row>
    <row r="33" spans="2:6" x14ac:dyDescent="0.25">
      <c r="B33">
        <v>-1.8399077816866338E-2</v>
      </c>
      <c r="C33">
        <v>-5.1780918729491532E-3</v>
      </c>
      <c r="D33">
        <v>-0.5253907652804628</v>
      </c>
      <c r="F33">
        <f t="shared" ca="1" si="2"/>
        <v>0.26392999195239897</v>
      </c>
    </row>
    <row r="34" spans="2:6" x14ac:dyDescent="0.25">
      <c r="B34">
        <v>-0.4397543307277374</v>
      </c>
      <c r="C34">
        <v>2.1778092812164687</v>
      </c>
      <c r="D34">
        <v>-0.26714315531717148</v>
      </c>
      <c r="F34">
        <f t="shared" ca="1" si="2"/>
        <v>0.89327968470441599</v>
      </c>
    </row>
    <row r="35" spans="2:6" x14ac:dyDescent="0.25">
      <c r="B35">
        <v>-2.1157757146283984</v>
      </c>
      <c r="C35">
        <v>1.480165454064263</v>
      </c>
      <c r="D35">
        <v>0.99614839605055749</v>
      </c>
      <c r="F35">
        <f t="shared" ca="1" si="2"/>
        <v>-1.1215545299324066</v>
      </c>
    </row>
    <row r="36" spans="2:6" x14ac:dyDescent="0.25">
      <c r="B36">
        <v>1.4876422937959433</v>
      </c>
      <c r="C36">
        <v>1.7455628292518668</v>
      </c>
      <c r="D36">
        <v>-0.99060412644757889</v>
      </c>
      <c r="F36">
        <f t="shared" ca="1" si="2"/>
        <v>0.33569747830810553</v>
      </c>
    </row>
    <row r="37" spans="2:6" x14ac:dyDescent="0.25">
      <c r="B37">
        <v>-1.7502179616712965</v>
      </c>
      <c r="C37">
        <v>4.040713636437431</v>
      </c>
      <c r="D37">
        <v>-1.9201543232629774</v>
      </c>
      <c r="F37">
        <f t="shared" ca="1" si="2"/>
        <v>0.55914932865145117</v>
      </c>
    </row>
    <row r="38" spans="2:6" x14ac:dyDescent="0.25">
      <c r="B38">
        <v>-0.45811475501977839</v>
      </c>
      <c r="C38">
        <v>3.4800192477414384</v>
      </c>
      <c r="D38">
        <v>-2.0321892912324984</v>
      </c>
      <c r="F38">
        <f t="shared" ca="1" si="2"/>
        <v>-2.4430227667136539</v>
      </c>
    </row>
    <row r="39" spans="2:6" x14ac:dyDescent="0.25">
      <c r="B39">
        <v>0.40155782699002884</v>
      </c>
      <c r="C39">
        <v>1.387894942832645</v>
      </c>
      <c r="D39">
        <v>-1.7443137544905767</v>
      </c>
      <c r="F39">
        <f t="shared" ca="1" si="2"/>
        <v>0.14233193470631361</v>
      </c>
    </row>
    <row r="40" spans="2:6" x14ac:dyDescent="0.25">
      <c r="B40">
        <v>0.2076853888866026</v>
      </c>
      <c r="C40">
        <v>-0.38429186335997656</v>
      </c>
      <c r="D40">
        <v>-2.5834795047121588</v>
      </c>
      <c r="F40">
        <f t="shared" ca="1" si="2"/>
        <v>2.4402341848144573E-2</v>
      </c>
    </row>
    <row r="41" spans="2:6" x14ac:dyDescent="0.25">
      <c r="B41">
        <v>-1.1994484339084011</v>
      </c>
      <c r="C41">
        <v>0.63095206112484448</v>
      </c>
      <c r="D41">
        <v>-1.7503658732966869</v>
      </c>
      <c r="F41">
        <f t="shared" ca="1" si="2"/>
        <v>-1.3168532067520555</v>
      </c>
    </row>
    <row r="42" spans="2:6" x14ac:dyDescent="0.25">
      <c r="B42">
        <v>0.95686800705152564</v>
      </c>
      <c r="C42">
        <v>2.5656542018405162</v>
      </c>
      <c r="D42">
        <v>0.70776126853888854</v>
      </c>
      <c r="F42">
        <f t="shared" ca="1" si="2"/>
        <v>0.58204363139742055</v>
      </c>
    </row>
    <row r="43" spans="2:6" x14ac:dyDescent="0.25">
      <c r="B43">
        <v>-1.7787442629924044E-2</v>
      </c>
      <c r="C43">
        <v>-1.2680569600197487</v>
      </c>
      <c r="D43">
        <v>0.12291752177407034</v>
      </c>
      <c r="F43">
        <f t="shared" ca="1" si="2"/>
        <v>1.074706086792373</v>
      </c>
    </row>
    <row r="44" spans="2:6" x14ac:dyDescent="0.25">
      <c r="B44">
        <v>-0.45124352254788391</v>
      </c>
      <c r="C44">
        <v>4.9649603422731161</v>
      </c>
      <c r="D44">
        <v>-3.3652243069373071</v>
      </c>
      <c r="F44">
        <f t="shared" ca="1" si="2"/>
        <v>0.80526428990469301</v>
      </c>
    </row>
    <row r="45" spans="2:6" x14ac:dyDescent="0.25">
      <c r="B45">
        <v>-1.1223187357245479</v>
      </c>
      <c r="C45">
        <v>3.5882400223053992</v>
      </c>
      <c r="D45">
        <v>-1.0046626408002339</v>
      </c>
      <c r="F45">
        <f t="shared" ca="1" si="2"/>
        <v>-1.6658005329649328</v>
      </c>
    </row>
    <row r="46" spans="2:6" x14ac:dyDescent="0.25">
      <c r="B46">
        <v>-2.1869163902010769</v>
      </c>
      <c r="C46">
        <v>3.1090818336233497</v>
      </c>
      <c r="D46">
        <v>-2.7717756034253398</v>
      </c>
      <c r="F46">
        <f t="shared" ca="1" si="2"/>
        <v>-0.58294344040993451</v>
      </c>
    </row>
    <row r="47" spans="2:6" x14ac:dyDescent="0.25">
      <c r="B47">
        <v>-0.41995235733338632</v>
      </c>
      <c r="C47">
        <v>3.5032886696862988</v>
      </c>
      <c r="D47">
        <v>-1.9406026063297759</v>
      </c>
      <c r="F47">
        <f t="shared" ca="1" si="2"/>
        <v>0.53527584680930396</v>
      </c>
    </row>
    <row r="48" spans="2:6" x14ac:dyDescent="0.25">
      <c r="B48">
        <v>-0.40603936213301495</v>
      </c>
      <c r="C48">
        <v>0.10682163317687809</v>
      </c>
      <c r="D48">
        <v>-0.68976829020539299</v>
      </c>
      <c r="F48">
        <f t="shared" ca="1" si="2"/>
        <v>0.11905686857225359</v>
      </c>
    </row>
    <row r="49" spans="2:6" x14ac:dyDescent="0.25">
      <c r="B49">
        <v>-0.75914158514933661</v>
      </c>
      <c r="C49">
        <v>-1.2099357011029497</v>
      </c>
      <c r="D49">
        <v>-6.805931257258635E-2</v>
      </c>
      <c r="F49">
        <f t="shared" ca="1" si="2"/>
        <v>1.5491171263371482</v>
      </c>
    </row>
    <row r="50" spans="2:6" x14ac:dyDescent="0.25">
      <c r="B50">
        <v>1.5176874512690119</v>
      </c>
      <c r="C50">
        <v>1.4484149940253701</v>
      </c>
      <c r="D50">
        <v>0.17675051317200996</v>
      </c>
      <c r="F50">
        <f t="shared" ca="1" si="2"/>
        <v>0.71552754655520612</v>
      </c>
    </row>
    <row r="51" spans="2:6" x14ac:dyDescent="0.25">
      <c r="B51">
        <v>-1.3212820704211481</v>
      </c>
      <c r="C51">
        <v>1.1122816684073769</v>
      </c>
      <c r="D51">
        <v>-0.7702346970763756</v>
      </c>
      <c r="F51">
        <f t="shared" ca="1" si="2"/>
        <v>0.94070218606188627</v>
      </c>
    </row>
    <row r="52" spans="2:6" x14ac:dyDescent="0.25">
      <c r="B52">
        <v>-0.99454837254597805</v>
      </c>
      <c r="C52">
        <v>1.3493005351629108</v>
      </c>
      <c r="D52">
        <v>-2.7534930546171381</v>
      </c>
      <c r="F52">
        <f t="shared" ca="1" si="2"/>
        <v>-0.3737646908647852</v>
      </c>
    </row>
    <row r="53" spans="2:6" x14ac:dyDescent="0.25">
      <c r="B53">
        <v>0.21919049686403014</v>
      </c>
      <c r="C53">
        <v>-0.85319095180602744</v>
      </c>
      <c r="D53">
        <v>-4.1173104869376402</v>
      </c>
      <c r="F53">
        <f t="shared" ca="1" si="2"/>
        <v>0.42556290148229869</v>
      </c>
    </row>
    <row r="54" spans="2:6" x14ac:dyDescent="0.25">
      <c r="B54">
        <v>-0.90541561803547665</v>
      </c>
      <c r="C54">
        <v>2.2298914953134954</v>
      </c>
      <c r="D54">
        <v>-2.5902904831600608</v>
      </c>
      <c r="F54">
        <f t="shared" ca="1" si="2"/>
        <v>-0.42197835596500055</v>
      </c>
    </row>
    <row r="55" spans="2:6" x14ac:dyDescent="0.25">
      <c r="B55">
        <v>2.5470217224210501</v>
      </c>
      <c r="C55">
        <v>1.3598688635975122</v>
      </c>
      <c r="D55">
        <v>-1.060470372569398</v>
      </c>
      <c r="F55">
        <f t="shared" ca="1" si="2"/>
        <v>1.7599895701041293</v>
      </c>
    </row>
    <row r="56" spans="2:6" x14ac:dyDescent="0.25">
      <c r="B56">
        <v>0.19153162611473817</v>
      </c>
      <c r="C56">
        <v>-1.0923516785842367</v>
      </c>
      <c r="D56">
        <v>-1.2671342852190719</v>
      </c>
      <c r="F56">
        <f t="shared" ca="1" si="2"/>
        <v>0.43594728530668336</v>
      </c>
    </row>
    <row r="57" spans="2:6" x14ac:dyDescent="0.25">
      <c r="B57">
        <v>0.96463736554142088</v>
      </c>
      <c r="C57">
        <v>2.7863021639641374</v>
      </c>
      <c r="D57">
        <v>6.1015038634650409E-2</v>
      </c>
      <c r="F57">
        <f t="shared" ca="1" si="2"/>
        <v>0.74452287542884121</v>
      </c>
    </row>
    <row r="58" spans="2:6" x14ac:dyDescent="0.25">
      <c r="B58">
        <v>-0.24449377633573022</v>
      </c>
      <c r="C58">
        <v>-2.1790477805770934</v>
      </c>
      <c r="D58">
        <v>-3.4187060060066869</v>
      </c>
      <c r="F58">
        <f t="shared" ca="1" si="2"/>
        <v>-0.3437160479532248</v>
      </c>
    </row>
    <row r="59" spans="2:6" x14ac:dyDescent="0.25">
      <c r="B59">
        <v>-1.0865619515243452</v>
      </c>
      <c r="C59">
        <v>2.8763466869131662</v>
      </c>
      <c r="D59">
        <v>-2.0820284640212776</v>
      </c>
      <c r="F59">
        <f t="shared" ca="1" si="2"/>
        <v>0.36407305266072587</v>
      </c>
    </row>
    <row r="60" spans="2:6" x14ac:dyDescent="0.25">
      <c r="B60">
        <v>0.46620016291853972</v>
      </c>
      <c r="C60">
        <v>3.2985886971582659</v>
      </c>
      <c r="D60">
        <v>-3.6460910501336912</v>
      </c>
      <c r="F60">
        <f t="shared" ca="1" si="2"/>
        <v>0.40456364365426883</v>
      </c>
    </row>
    <row r="61" spans="2:6" x14ac:dyDescent="0.25">
      <c r="B61">
        <v>-1.649414116400294</v>
      </c>
      <c r="C61">
        <v>1.5929450708208606</v>
      </c>
      <c r="D61">
        <v>-1.9431281594297616</v>
      </c>
      <c r="F61">
        <f t="shared" ca="1" si="2"/>
        <v>-0.73591705587747669</v>
      </c>
    </row>
    <row r="62" spans="2:6" x14ac:dyDescent="0.25">
      <c r="B62">
        <v>0.7248877409438137</v>
      </c>
      <c r="C62">
        <v>0.13630745140835643</v>
      </c>
      <c r="D62">
        <v>-1.717492755735293</v>
      </c>
      <c r="F62">
        <f t="shared" ca="1" si="2"/>
        <v>-1.1087323688272221</v>
      </c>
    </row>
    <row r="63" spans="2:6" x14ac:dyDescent="0.25">
      <c r="B63">
        <v>-0.75476123129192274</v>
      </c>
      <c r="C63">
        <v>-2.5503489925758913</v>
      </c>
      <c r="D63">
        <v>-1.8448720361921005</v>
      </c>
      <c r="F63">
        <f t="shared" ca="1" si="2"/>
        <v>0.97824417746259107</v>
      </c>
    </row>
    <row r="64" spans="2:6" x14ac:dyDescent="0.25">
      <c r="B64">
        <v>-0.64206801653199363</v>
      </c>
      <c r="C64">
        <v>2.8524860934121534</v>
      </c>
      <c r="D64">
        <v>-1.9827304009158979</v>
      </c>
      <c r="F64">
        <f t="shared" ca="1" si="2"/>
        <v>-0.30764409172517837</v>
      </c>
    </row>
    <row r="65" spans="2:6" x14ac:dyDescent="0.25">
      <c r="B65">
        <v>0.52599034461309202</v>
      </c>
      <c r="C65">
        <v>3.3622351363883354</v>
      </c>
      <c r="D65">
        <v>-1.5000632679875707</v>
      </c>
      <c r="F65">
        <f t="shared" ca="1" si="2"/>
        <v>0.34045967046592296</v>
      </c>
    </row>
    <row r="66" spans="2:6" x14ac:dyDescent="0.25">
      <c r="B66">
        <v>1.1902329788426869</v>
      </c>
      <c r="C66">
        <v>1.6567256605194416</v>
      </c>
      <c r="D66">
        <v>-0.16618924342037644</v>
      </c>
      <c r="F66">
        <f t="shared" ca="1" si="2"/>
        <v>-0.13171815644850102</v>
      </c>
    </row>
    <row r="67" spans="2:6" x14ac:dyDescent="0.25">
      <c r="B67">
        <v>1.3209182725404389</v>
      </c>
      <c r="C67">
        <v>1.6827804099884816</v>
      </c>
      <c r="D67">
        <v>-1.4285087723255856</v>
      </c>
      <c r="F67">
        <f t="shared" ca="1" si="2"/>
        <v>-0.91413156643487015</v>
      </c>
    </row>
    <row r="68" spans="2:6" x14ac:dyDescent="0.25">
      <c r="B68">
        <v>-0.29623379305121489</v>
      </c>
      <c r="C68">
        <v>0.12806970314704813</v>
      </c>
      <c r="D68">
        <v>0.22144990402739495</v>
      </c>
      <c r="F68">
        <f t="shared" ca="1" si="2"/>
        <v>-0.20644901037417032</v>
      </c>
    </row>
    <row r="69" spans="2:6" x14ac:dyDescent="0.25">
      <c r="B69">
        <v>-1.9507388060446829</v>
      </c>
      <c r="C69">
        <v>-0.43608303915243596</v>
      </c>
      <c r="D69">
        <v>-2.3491504685371183</v>
      </c>
      <c r="F69">
        <f t="shared" ca="1" si="2"/>
        <v>-1.8854917060087029</v>
      </c>
    </row>
    <row r="70" spans="2:6" x14ac:dyDescent="0.25">
      <c r="B70">
        <v>-0.72837565312511288</v>
      </c>
      <c r="C70">
        <v>1.5971037353447173</v>
      </c>
      <c r="D70">
        <v>-2.0255317900155205</v>
      </c>
      <c r="F70">
        <f t="shared" ca="1" si="2"/>
        <v>-0.19174855288944564</v>
      </c>
    </row>
    <row r="71" spans="2:6" x14ac:dyDescent="0.25">
      <c r="B71">
        <v>0.40164081838156562</v>
      </c>
      <c r="C71">
        <v>0.56115061650052667</v>
      </c>
      <c r="D71">
        <v>-1.1389279330178397</v>
      </c>
      <c r="F71">
        <f t="shared" ca="1" si="2"/>
        <v>0.3784472675263586</v>
      </c>
    </row>
    <row r="72" spans="2:6" x14ac:dyDescent="0.25">
      <c r="B72">
        <v>-0.22758172235626262</v>
      </c>
      <c r="C72">
        <v>-2.7237077776808292</v>
      </c>
      <c r="D72">
        <v>-5.2618208933854476</v>
      </c>
      <c r="F72">
        <f t="shared" ca="1" si="2"/>
        <v>1.2926001506533877</v>
      </c>
    </row>
    <row r="73" spans="2:6" x14ac:dyDescent="0.25">
      <c r="B73">
        <v>-1.2725104170385748</v>
      </c>
      <c r="C73">
        <v>-0.72090949490666389</v>
      </c>
      <c r="D73">
        <v>-2.0364354946214007</v>
      </c>
      <c r="F73">
        <f t="shared" ca="1" si="2"/>
        <v>-1.3490877925763454</v>
      </c>
    </row>
    <row r="74" spans="2:6" x14ac:dyDescent="0.25">
      <c r="B74">
        <v>0.2617139216454234</v>
      </c>
      <c r="C74">
        <v>-2.3593460102565587</v>
      </c>
      <c r="D74">
        <v>-1.5159259924548678</v>
      </c>
      <c r="F74">
        <f t="shared" ca="1" si="2"/>
        <v>-2.2083755891350063</v>
      </c>
    </row>
    <row r="75" spans="2:6" x14ac:dyDescent="0.25">
      <c r="B75">
        <v>0.14597844710806385</v>
      </c>
      <c r="C75">
        <v>2.5244131645886227</v>
      </c>
      <c r="D75">
        <v>-5.0271576179075055</v>
      </c>
      <c r="F75">
        <f t="shared" ca="1" si="2"/>
        <v>1.0730129631894816</v>
      </c>
    </row>
    <row r="76" spans="2:6" x14ac:dyDescent="0.25">
      <c r="B76">
        <v>-0.68197550717741251</v>
      </c>
      <c r="C76">
        <v>-9.4031176762655377E-2</v>
      </c>
      <c r="D76">
        <v>-2.1918635916808853</v>
      </c>
      <c r="F76">
        <f t="shared" ca="1" si="2"/>
        <v>-0.39716264202340679</v>
      </c>
    </row>
    <row r="77" spans="2:6" x14ac:dyDescent="0.25">
      <c r="B77">
        <v>-0.78085349741741084</v>
      </c>
      <c r="C77">
        <v>0.67180883686523885</v>
      </c>
      <c r="D77">
        <v>-0.97355792199959978</v>
      </c>
      <c r="F77">
        <f t="shared" ca="1" si="2"/>
        <v>0.22227077631410508</v>
      </c>
    </row>
    <row r="78" spans="2:6" x14ac:dyDescent="0.25">
      <c r="B78">
        <v>0.22797394194640219</v>
      </c>
      <c r="C78">
        <v>-3.1908424464054406</v>
      </c>
      <c r="D78">
        <v>-2.7545349944848567</v>
      </c>
      <c r="F78">
        <f t="shared" ref="F78:F112" ca="1" si="3">_xlfn.NORM.INV(RAND(),$F$6,$F$7)</f>
        <v>1.5386973136073558</v>
      </c>
    </row>
    <row r="79" spans="2:6" x14ac:dyDescent="0.25">
      <c r="B79">
        <v>1.4869510778225958</v>
      </c>
      <c r="C79">
        <v>1.0395516508433502</v>
      </c>
      <c r="D79">
        <v>-4.1816958906129003</v>
      </c>
      <c r="F79">
        <f t="shared" ca="1" si="3"/>
        <v>0.80914388022278727</v>
      </c>
    </row>
    <row r="80" spans="2:6" x14ac:dyDescent="0.25">
      <c r="B80">
        <v>-1.2228633750055451</v>
      </c>
      <c r="C80">
        <v>-5.3393963500857353</v>
      </c>
      <c r="D80">
        <v>-1.9698775354772806</v>
      </c>
      <c r="F80">
        <f t="shared" ca="1" si="3"/>
        <v>0.25346039559230238</v>
      </c>
    </row>
    <row r="81" spans="2:6" x14ac:dyDescent="0.25">
      <c r="B81">
        <v>0.57983015722129494</v>
      </c>
      <c r="C81">
        <v>-1.6591351343085989</v>
      </c>
      <c r="D81">
        <v>-2.1612431788089452</v>
      </c>
      <c r="F81">
        <f t="shared" ca="1" si="3"/>
        <v>1.1272955635572321</v>
      </c>
    </row>
    <row r="82" spans="2:6" x14ac:dyDescent="0.25">
      <c r="B82">
        <v>0.49643631427898072</v>
      </c>
      <c r="C82">
        <v>-0.41380041895899922</v>
      </c>
      <c r="D82">
        <v>-7.502370186150074</v>
      </c>
      <c r="F82">
        <f t="shared" ca="1" si="3"/>
        <v>0.78270099215893296</v>
      </c>
    </row>
    <row r="83" spans="2:6" x14ac:dyDescent="0.25">
      <c r="B83">
        <v>-0.88962224253918976</v>
      </c>
      <c r="C83">
        <v>1.7228140930237714</v>
      </c>
      <c r="D83">
        <v>-3.0677274531190051</v>
      </c>
      <c r="F83">
        <f t="shared" ca="1" si="3"/>
        <v>-2.4500151093112685</v>
      </c>
    </row>
    <row r="84" spans="2:6" x14ac:dyDescent="0.25">
      <c r="B84">
        <v>0.17884644876176026</v>
      </c>
      <c r="C84">
        <v>-1.879723979276605</v>
      </c>
      <c r="D84">
        <v>-2.7563596682302887</v>
      </c>
      <c r="F84">
        <f t="shared" ca="1" si="3"/>
        <v>-1.2235477446650342</v>
      </c>
    </row>
    <row r="85" spans="2:6" x14ac:dyDescent="0.25">
      <c r="B85">
        <v>2.0831976144108921</v>
      </c>
      <c r="C85">
        <v>2.9908520698663779</v>
      </c>
      <c r="D85">
        <v>-3.9364188119652681</v>
      </c>
      <c r="F85">
        <f t="shared" ca="1" si="3"/>
        <v>-0.25887971878981653</v>
      </c>
    </row>
    <row r="86" spans="2:6" x14ac:dyDescent="0.25">
      <c r="B86">
        <v>-2.4787732400000095</v>
      </c>
      <c r="C86">
        <v>3.6092402549693361</v>
      </c>
      <c r="D86">
        <v>-3.3149451660865452</v>
      </c>
      <c r="F86">
        <f t="shared" ca="1" si="3"/>
        <v>-2.7146791876235552</v>
      </c>
    </row>
    <row r="87" spans="2:6" x14ac:dyDescent="0.25">
      <c r="B87">
        <v>0.94269807959790342</v>
      </c>
      <c r="C87">
        <v>0.76884282659739256</v>
      </c>
      <c r="D87">
        <v>-1.4576455719652586</v>
      </c>
      <c r="F87">
        <f t="shared" ca="1" si="3"/>
        <v>0.34367994212572667</v>
      </c>
    </row>
    <row r="88" spans="2:6" x14ac:dyDescent="0.25">
      <c r="B88">
        <v>-0.91281663117115386</v>
      </c>
      <c r="C88">
        <v>1.6155255505291279</v>
      </c>
      <c r="D88">
        <v>-3.0840540198842064</v>
      </c>
      <c r="F88">
        <f t="shared" ca="1" si="3"/>
        <v>-1.787794564602776</v>
      </c>
    </row>
    <row r="89" spans="2:6" x14ac:dyDescent="0.25">
      <c r="B89">
        <v>0.42547299017314799</v>
      </c>
      <c r="C89">
        <v>-2.333298081997782</v>
      </c>
      <c r="D89">
        <v>-1.0552998951898189</v>
      </c>
      <c r="F89">
        <f t="shared" ca="1" si="3"/>
        <v>-0.12083213882909358</v>
      </c>
    </row>
    <row r="90" spans="2:6" x14ac:dyDescent="0.25">
      <c r="B90">
        <v>-1.2342525224084966</v>
      </c>
      <c r="C90">
        <v>0.22351435088785365</v>
      </c>
      <c r="D90">
        <v>-1.9030279695944046</v>
      </c>
      <c r="F90">
        <f t="shared" ca="1" si="3"/>
        <v>-1.7587167178932963</v>
      </c>
    </row>
    <row r="91" spans="2:6" x14ac:dyDescent="0.25">
      <c r="B91">
        <v>2.738888724707067</v>
      </c>
      <c r="C91">
        <v>-1.5012786863953806</v>
      </c>
      <c r="D91">
        <v>-2.5210944209466106</v>
      </c>
      <c r="F91">
        <f t="shared" ca="1" si="3"/>
        <v>-4.0874171513267846E-2</v>
      </c>
    </row>
    <row r="92" spans="2:6" x14ac:dyDescent="0.25">
      <c r="B92">
        <v>-0.12729287846013904</v>
      </c>
      <c r="C92">
        <v>-1.1756113710580394</v>
      </c>
      <c r="D92">
        <v>-2.1283871142732096</v>
      </c>
      <c r="F92">
        <f t="shared" ca="1" si="3"/>
        <v>-0.10134214724330594</v>
      </c>
    </row>
    <row r="93" spans="2:6" x14ac:dyDescent="0.25">
      <c r="B93">
        <v>1.3342105376068503</v>
      </c>
      <c r="C93">
        <v>2.5700197764090262</v>
      </c>
      <c r="D93">
        <v>-4.1166897568036802</v>
      </c>
      <c r="F93">
        <f t="shared" ca="1" si="3"/>
        <v>-0.95725021189414783</v>
      </c>
    </row>
    <row r="94" spans="2:6" x14ac:dyDescent="0.25">
      <c r="B94">
        <v>-1.4684883353766054</v>
      </c>
      <c r="C94">
        <v>-0.98458565137116238</v>
      </c>
      <c r="D94">
        <v>-1.3106621332117356</v>
      </c>
      <c r="F94">
        <f t="shared" ca="1" si="3"/>
        <v>-0.61027518291955007</v>
      </c>
    </row>
    <row r="95" spans="2:6" x14ac:dyDescent="0.25">
      <c r="B95">
        <v>-3.1407125788973644E-2</v>
      </c>
      <c r="C95">
        <v>4.4573713492136449</v>
      </c>
      <c r="D95">
        <v>-2.0312718384520849</v>
      </c>
      <c r="F95">
        <f t="shared" ca="1" si="3"/>
        <v>0.53694817345154033</v>
      </c>
    </row>
    <row r="96" spans="2:6" x14ac:dyDescent="0.25">
      <c r="B96">
        <v>-0.11242150321777444</v>
      </c>
      <c r="C96">
        <v>1.9460677574679721</v>
      </c>
      <c r="D96">
        <v>0.59764647125848569</v>
      </c>
      <c r="F96">
        <f t="shared" ca="1" si="3"/>
        <v>0.43405485088095397</v>
      </c>
    </row>
    <row r="97" spans="2:6" x14ac:dyDescent="0.25">
      <c r="B97">
        <v>0.31675881473347545</v>
      </c>
      <c r="C97">
        <v>4.5356606531422585</v>
      </c>
      <c r="D97">
        <v>-3.7670754459686577</v>
      </c>
      <c r="F97">
        <f t="shared" ca="1" si="3"/>
        <v>-1.1023214486014676</v>
      </c>
    </row>
    <row r="98" spans="2:6" x14ac:dyDescent="0.25">
      <c r="B98">
        <v>-0.74594254328985699</v>
      </c>
      <c r="C98">
        <v>3.2420545064960606</v>
      </c>
      <c r="D98">
        <v>-1.7138706930854823</v>
      </c>
      <c r="F98">
        <f t="shared" ca="1" si="3"/>
        <v>2.4388673149937374</v>
      </c>
    </row>
    <row r="99" spans="2:6" x14ac:dyDescent="0.25">
      <c r="B99">
        <v>0.25910253498295788</v>
      </c>
      <c r="C99">
        <v>-1.4408882381976582</v>
      </c>
      <c r="D99">
        <v>-5.0531055017490871</v>
      </c>
      <c r="F99">
        <f t="shared" ca="1" si="3"/>
        <v>0.31231504523127285</v>
      </c>
    </row>
    <row r="100" spans="2:6" x14ac:dyDescent="0.25">
      <c r="B100">
        <v>1.1394286048016511</v>
      </c>
      <c r="C100">
        <v>0.4024165062000975</v>
      </c>
      <c r="D100">
        <v>-0.47006392883486114</v>
      </c>
      <c r="F100">
        <f t="shared" ca="1" si="3"/>
        <v>0.75698976223913084</v>
      </c>
    </row>
    <row r="101" spans="2:6" x14ac:dyDescent="0.25">
      <c r="B101">
        <v>8.5822193796047941E-2</v>
      </c>
      <c r="C101">
        <v>0.47736341709969565</v>
      </c>
      <c r="D101">
        <v>-1.703113644500263</v>
      </c>
      <c r="F101">
        <f t="shared" ca="1" si="3"/>
        <v>-0.95868318132292918</v>
      </c>
    </row>
    <row r="102" spans="2:6" x14ac:dyDescent="0.25">
      <c r="B102">
        <v>0.43781710701296106</v>
      </c>
      <c r="C102">
        <v>3.5303052098024637</v>
      </c>
      <c r="D102">
        <v>-3.345548525932827</v>
      </c>
      <c r="F102">
        <f t="shared" ca="1" si="3"/>
        <v>-2.2379796201211208</v>
      </c>
    </row>
    <row r="103" spans="2:6" x14ac:dyDescent="0.25">
      <c r="B103">
        <v>0.80663994594942778</v>
      </c>
      <c r="C103">
        <v>-0.8270247892360203</v>
      </c>
      <c r="D103">
        <v>-3.4101146916800644</v>
      </c>
      <c r="F103">
        <f t="shared" ca="1" si="3"/>
        <v>9.244763738784556E-2</v>
      </c>
    </row>
    <row r="104" spans="2:6" x14ac:dyDescent="0.25">
      <c r="B104">
        <v>0.51608822104753926</v>
      </c>
      <c r="C104">
        <v>-0.42659700941294432</v>
      </c>
      <c r="D104">
        <v>-1.5079400605391129</v>
      </c>
      <c r="F104">
        <f t="shared" ca="1" si="3"/>
        <v>-0.46742742064886394</v>
      </c>
    </row>
    <row r="105" spans="2:6" x14ac:dyDescent="0.25">
      <c r="B105">
        <v>-1.1458951121312566</v>
      </c>
      <c r="C105">
        <v>-2.0262071959441528</v>
      </c>
      <c r="D105">
        <v>0.71069438895210624</v>
      </c>
      <c r="F105">
        <f t="shared" ca="1" si="3"/>
        <v>-1.7739159547860093</v>
      </c>
    </row>
    <row r="106" spans="2:6" x14ac:dyDescent="0.25">
      <c r="B106">
        <v>-2.1996311261318624</v>
      </c>
      <c r="C106">
        <v>3.792339728330262</v>
      </c>
      <c r="D106">
        <v>-2.148438061842171</v>
      </c>
      <c r="F106">
        <f t="shared" ca="1" si="3"/>
        <v>1.6177413281090398</v>
      </c>
    </row>
    <row r="107" spans="2:6" x14ac:dyDescent="0.25">
      <c r="B107">
        <v>-0.11835140867333394</v>
      </c>
      <c r="C107">
        <v>3.0846982806688175</v>
      </c>
      <c r="D107">
        <v>-3.6252965906460304</v>
      </c>
      <c r="F107">
        <f t="shared" ca="1" si="3"/>
        <v>-0.66742751218607954</v>
      </c>
    </row>
    <row r="108" spans="2:6" x14ac:dyDescent="0.25">
      <c r="B108">
        <v>-0.13122644304530695</v>
      </c>
      <c r="C108">
        <v>1.3783884494623635</v>
      </c>
      <c r="D108">
        <v>-4.26426664085011</v>
      </c>
      <c r="F108">
        <f t="shared" ca="1" si="3"/>
        <v>-1.3972778257082883</v>
      </c>
    </row>
    <row r="109" spans="2:6" x14ac:dyDescent="0.25">
      <c r="B109">
        <v>-0.97074462246382609</v>
      </c>
      <c r="C109">
        <v>0.14385853116982616</v>
      </c>
      <c r="D109">
        <v>-1.9540369799433392</v>
      </c>
      <c r="F109">
        <f t="shared" ca="1" si="3"/>
        <v>-0.44225093048491038</v>
      </c>
    </row>
    <row r="110" spans="2:6" x14ac:dyDescent="0.25">
      <c r="B110">
        <v>-2.8346676117507741E-2</v>
      </c>
      <c r="C110">
        <v>-0.17344370664795861</v>
      </c>
      <c r="D110">
        <v>-1.3916878793243086</v>
      </c>
      <c r="F110">
        <f t="shared" ca="1" si="3"/>
        <v>-0.14461263522077361</v>
      </c>
    </row>
    <row r="111" spans="2:6" x14ac:dyDescent="0.25">
      <c r="B111">
        <v>0.965490016824333</v>
      </c>
      <c r="C111">
        <v>-0.41713826451450586</v>
      </c>
      <c r="D111">
        <v>-0.83369582676095888</v>
      </c>
      <c r="F111">
        <f t="shared" ca="1" si="3"/>
        <v>-1.0520450917175423</v>
      </c>
    </row>
    <row r="112" spans="2:6" x14ac:dyDescent="0.25">
      <c r="B112">
        <v>-1.119594799092738</v>
      </c>
      <c r="C112">
        <v>-1.6229190552840009</v>
      </c>
      <c r="D112">
        <v>-3.3484680039255181</v>
      </c>
      <c r="F112">
        <f t="shared" ca="1" si="3"/>
        <v>-0.38096277311642085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110"/>
  <sheetViews>
    <sheetView workbookViewId="0">
      <selection activeCell="A116" sqref="A116"/>
    </sheetView>
  </sheetViews>
  <sheetFormatPr defaultRowHeight="15" x14ac:dyDescent="0.25"/>
  <cols>
    <col min="2" max="2" width="13.7109375" customWidth="1"/>
    <col min="3" max="3" width="10.5703125" customWidth="1"/>
    <col min="4" max="4" width="12.85546875" customWidth="1"/>
    <col min="5" max="5" width="12" customWidth="1"/>
    <col min="7" max="7" width="18.42578125" bestFit="1" customWidth="1"/>
    <col min="10" max="10" width="12.42578125" bestFit="1" customWidth="1"/>
    <col min="11" max="11" width="12.7109375" bestFit="1" customWidth="1"/>
  </cols>
  <sheetData>
    <row r="2" spans="1:12" x14ac:dyDescent="0.25">
      <c r="A2" s="11" t="s">
        <v>9</v>
      </c>
      <c r="B2" s="11" t="s">
        <v>8</v>
      </c>
      <c r="C2" s="4"/>
    </row>
    <row r="3" spans="1:12" x14ac:dyDescent="0.25">
      <c r="A3" s="10" t="s">
        <v>22</v>
      </c>
      <c r="B3" s="12">
        <v>20.2</v>
      </c>
      <c r="C3" s="4" t="s">
        <v>25</v>
      </c>
      <c r="G3" s="28" t="s">
        <v>55</v>
      </c>
      <c r="L3" s="28"/>
    </row>
    <row r="4" spans="1:12" x14ac:dyDescent="0.25">
      <c r="A4" s="10" t="s">
        <v>23</v>
      </c>
      <c r="B4" s="12">
        <v>0.25</v>
      </c>
      <c r="C4" s="4" t="s">
        <v>24</v>
      </c>
      <c r="G4" s="29"/>
      <c r="H4" s="31" t="s">
        <v>58</v>
      </c>
      <c r="I4" s="31" t="s">
        <v>58</v>
      </c>
      <c r="J4" s="31" t="s">
        <v>54</v>
      </c>
    </row>
    <row r="5" spans="1:12" ht="45" x14ac:dyDescent="0.25">
      <c r="A5" s="20"/>
      <c r="B5" s="4"/>
      <c r="C5" s="4"/>
      <c r="G5" s="37" t="s">
        <v>59</v>
      </c>
      <c r="H5" s="36">
        <v>20</v>
      </c>
      <c r="I5" s="36">
        <v>0.4</v>
      </c>
      <c r="J5" s="29"/>
    </row>
    <row r="6" spans="1:12" x14ac:dyDescent="0.25">
      <c r="A6" s="11" t="s">
        <v>49</v>
      </c>
      <c r="B6" s="10"/>
      <c r="C6" s="11" t="s">
        <v>54</v>
      </c>
      <c r="G6" s="31" t="s">
        <v>56</v>
      </c>
      <c r="H6" s="29">
        <f>H5-I5</f>
        <v>19.600000000000001</v>
      </c>
      <c r="I6" s="29"/>
      <c r="J6" s="29">
        <f>_xlfn.NORM.DIST(H6,$B$3,$B$4,TRUE)</f>
        <v>8.1975359245963237E-3</v>
      </c>
    </row>
    <row r="7" spans="1:12" x14ac:dyDescent="0.25">
      <c r="A7" s="10" t="s">
        <v>50</v>
      </c>
      <c r="B7" s="10">
        <f>_xlfn.NORM.INV(C7,$B$3,$B$4)</f>
        <v>19.600000000000001</v>
      </c>
      <c r="C7" s="12">
        <f>J6</f>
        <v>8.1975359245963237E-3</v>
      </c>
      <c r="G7" s="31" t="s">
        <v>57</v>
      </c>
      <c r="H7" s="29">
        <f>H5+I5</f>
        <v>20.399999999999999</v>
      </c>
      <c r="I7" s="29"/>
      <c r="J7" s="29">
        <f>_xlfn.NORM.DIST(H7,$B$3,$B$4,TRUE)</f>
        <v>0.78814460141660247</v>
      </c>
    </row>
    <row r="8" spans="1:12" x14ac:dyDescent="0.25">
      <c r="A8" s="10" t="s">
        <v>51</v>
      </c>
      <c r="B8" s="10">
        <f>_xlfn.NORM.INV(C8,$B$3,$B$4)</f>
        <v>20.399999999999999</v>
      </c>
      <c r="C8" s="12">
        <f>J7</f>
        <v>0.78814460141660247</v>
      </c>
      <c r="J8" s="38">
        <f>J7-J6</f>
        <v>0.7799470654920061</v>
      </c>
    </row>
    <row r="9" spans="1:12" x14ac:dyDescent="0.25">
      <c r="A9" s="4"/>
      <c r="B9" s="4"/>
      <c r="C9" s="4"/>
    </row>
    <row r="10" spans="1:12" x14ac:dyDescent="0.25">
      <c r="A10" s="34" t="s">
        <v>18</v>
      </c>
      <c r="B10" s="27"/>
      <c r="C10" s="27"/>
      <c r="E10" t="str">
        <f>"Нормальное распределение N("&amp;B3&amp;"; "&amp;B4&amp;")"&amp;CHAR(10)&amp;"Выделенная область занимает "&amp;TEXT(J8,"0,00%")</f>
        <v>Нормальное распределение N(20,2; 0,25)
Выделенная область занимает 77,99%</v>
      </c>
    </row>
    <row r="11" spans="1:12" x14ac:dyDescent="0.25">
      <c r="A11" s="4"/>
      <c r="B11" s="4"/>
      <c r="C11" s="4"/>
    </row>
    <row r="12" spans="1:12" x14ac:dyDescent="0.25">
      <c r="A12" s="4"/>
      <c r="B12" s="35" t="s">
        <v>12</v>
      </c>
      <c r="C12" s="29"/>
    </row>
    <row r="13" spans="1:12" x14ac:dyDescent="0.25">
      <c r="A13" s="11" t="s">
        <v>6</v>
      </c>
      <c r="B13" s="11" t="s">
        <v>52</v>
      </c>
      <c r="C13" s="11" t="s">
        <v>53</v>
      </c>
    </row>
    <row r="14" spans="1:12" x14ac:dyDescent="0.25">
      <c r="A14" s="10">
        <f>B3-3.5*B4</f>
        <v>19.324999999999999</v>
      </c>
      <c r="B14" s="10">
        <f>_xlfn.NORM.DIST(A14,$B$3,$B$4,FALSE)</f>
        <v>3.4907307801830406E-3</v>
      </c>
      <c r="C14" s="10" t="e">
        <f>IF(AND(A14&gt;=$B$7,A14&lt;=$B$8),_xlfn.NORM.DIST(A14,$B$3,$B$4,FALSE),NA())</f>
        <v>#N/A</v>
      </c>
    </row>
    <row r="15" spans="1:12" x14ac:dyDescent="0.25">
      <c r="A15" s="10">
        <f>A14+$B$4/10</f>
        <v>19.349999999999998</v>
      </c>
      <c r="B15" s="10">
        <f t="shared" ref="B15:B78" si="0">_xlfn.NORM.DIST(A15,$B$3,$B$4,FALSE)</f>
        <v>4.9288766738919835E-3</v>
      </c>
      <c r="C15" s="10" t="e">
        <f t="shared" ref="C15:C78" si="1">IF(AND(A15&gt;=$B$7,A15&lt;=$B$8),_xlfn.NORM.DIST(A15,$B$3,$B$4,FALSE),NA())</f>
        <v>#N/A</v>
      </c>
    </row>
    <row r="16" spans="1:12" x14ac:dyDescent="0.25">
      <c r="A16" s="10">
        <f t="shared" ref="A16:A49" si="2">A15+$B$4/10</f>
        <v>19.374999999999996</v>
      </c>
      <c r="B16" s="10">
        <f t="shared" si="0"/>
        <v>6.8902757562144612E-3</v>
      </c>
      <c r="C16" s="10" t="e">
        <f t="shared" si="1"/>
        <v>#N/A</v>
      </c>
    </row>
    <row r="17" spans="1:3" x14ac:dyDescent="0.25">
      <c r="A17" s="10">
        <f t="shared" si="2"/>
        <v>19.399999999999995</v>
      </c>
      <c r="B17" s="10">
        <f t="shared" si="0"/>
        <v>9.5363528058588533E-3</v>
      </c>
      <c r="C17" s="10" t="e">
        <f t="shared" si="1"/>
        <v>#N/A</v>
      </c>
    </row>
    <row r="18" spans="1:3" x14ac:dyDescent="0.25">
      <c r="A18" s="10">
        <f t="shared" si="2"/>
        <v>19.424999999999994</v>
      </c>
      <c r="B18" s="10">
        <f t="shared" si="0"/>
        <v>1.3067276224798757E-2</v>
      </c>
      <c r="C18" s="10" t="e">
        <f t="shared" si="1"/>
        <v>#N/A</v>
      </c>
    </row>
    <row r="19" spans="1:3" x14ac:dyDescent="0.25">
      <c r="A19" s="10">
        <f t="shared" si="2"/>
        <v>19.449999999999992</v>
      </c>
      <c r="B19" s="10">
        <f t="shared" si="0"/>
        <v>1.7727393647750517E-2</v>
      </c>
      <c r="C19" s="10" t="e">
        <f t="shared" si="1"/>
        <v>#N/A</v>
      </c>
    </row>
    <row r="20" spans="1:3" x14ac:dyDescent="0.25">
      <c r="A20" s="10">
        <f t="shared" si="2"/>
        <v>19.474999999999991</v>
      </c>
      <c r="B20" s="10">
        <f t="shared" si="0"/>
        <v>2.3810129679101066E-2</v>
      </c>
      <c r="C20" s="10" t="e">
        <f t="shared" si="1"/>
        <v>#N/A</v>
      </c>
    </row>
    <row r="21" spans="1:3" x14ac:dyDescent="0.25">
      <c r="A21" s="10">
        <f t="shared" si="2"/>
        <v>19.499999999999989</v>
      </c>
      <c r="B21" s="10">
        <f t="shared" si="0"/>
        <v>3.1661806331916328E-2</v>
      </c>
      <c r="C21" s="10" t="e">
        <f t="shared" si="1"/>
        <v>#N/A</v>
      </c>
    </row>
    <row r="22" spans="1:3" x14ac:dyDescent="0.25">
      <c r="A22" s="10">
        <f t="shared" si="2"/>
        <v>19.524999999999988</v>
      </c>
      <c r="B22" s="10">
        <f t="shared" si="0"/>
        <v>4.1683739257685266E-2</v>
      </c>
      <c r="C22" s="10" t="e">
        <f t="shared" si="1"/>
        <v>#N/A</v>
      </c>
    </row>
    <row r="23" spans="1:3" x14ac:dyDescent="0.25">
      <c r="A23" s="10">
        <f t="shared" si="2"/>
        <v>19.549999999999986</v>
      </c>
      <c r="B23" s="10">
        <f t="shared" si="0"/>
        <v>5.4331876934735235E-2</v>
      </c>
      <c r="C23" s="10" t="e">
        <f t="shared" si="1"/>
        <v>#N/A</v>
      </c>
    </row>
    <row r="24" spans="1:3" x14ac:dyDescent="0.25">
      <c r="A24" s="10">
        <f t="shared" si="2"/>
        <v>19.574999999999985</v>
      </c>
      <c r="B24" s="10">
        <f t="shared" si="0"/>
        <v>7.0113201974264197E-2</v>
      </c>
      <c r="C24" s="10" t="e">
        <f t="shared" si="1"/>
        <v>#N/A</v>
      </c>
    </row>
    <row r="25" spans="1:3" x14ac:dyDescent="0.25">
      <c r="A25" s="10">
        <f t="shared" si="2"/>
        <v>19.599999999999984</v>
      </c>
      <c r="B25" s="10">
        <f t="shared" si="0"/>
        <v>8.957812117935815E-2</v>
      </c>
      <c r="C25" s="10">
        <f t="shared" si="1"/>
        <v>8.957812117935815E-2</v>
      </c>
    </row>
    <row r="26" spans="1:3" x14ac:dyDescent="0.25">
      <c r="A26" s="10">
        <f t="shared" si="2"/>
        <v>19.624999999999982</v>
      </c>
      <c r="B26" s="10">
        <f t="shared" si="0"/>
        <v>0.11330815096638693</v>
      </c>
      <c r="C26" s="10">
        <f t="shared" si="1"/>
        <v>0.11330815096638693</v>
      </c>
    </row>
    <row r="27" spans="1:3" x14ac:dyDescent="0.25">
      <c r="A27" s="10">
        <f t="shared" si="2"/>
        <v>19.649999999999981</v>
      </c>
      <c r="B27" s="10">
        <f t="shared" si="0"/>
        <v>0.14189837138490269</v>
      </c>
      <c r="C27" s="10">
        <f t="shared" si="1"/>
        <v>0.14189837138490269</v>
      </c>
    </row>
    <row r="28" spans="1:3" x14ac:dyDescent="0.25">
      <c r="A28" s="10">
        <f t="shared" si="2"/>
        <v>19.674999999999979</v>
      </c>
      <c r="B28" s="10">
        <f t="shared" si="0"/>
        <v>0.1759343839216794</v>
      </c>
      <c r="C28" s="10">
        <f t="shared" si="1"/>
        <v>0.1759343839216794</v>
      </c>
    </row>
    <row r="29" spans="1:3" x14ac:dyDescent="0.25">
      <c r="A29" s="10">
        <f t="shared" si="2"/>
        <v>19.699999999999978</v>
      </c>
      <c r="B29" s="10">
        <f t="shared" si="0"/>
        <v>0.21596386605271539</v>
      </c>
      <c r="C29" s="10">
        <f t="shared" si="1"/>
        <v>0.21596386605271539</v>
      </c>
    </row>
    <row r="30" spans="1:3" x14ac:dyDescent="0.25">
      <c r="A30" s="10">
        <f t="shared" si="2"/>
        <v>19.724999999999977</v>
      </c>
      <c r="B30" s="10">
        <f t="shared" si="0"/>
        <v>0.26246325909866097</v>
      </c>
      <c r="C30" s="10">
        <f t="shared" si="1"/>
        <v>0.26246325909866097</v>
      </c>
    </row>
    <row r="31" spans="1:3" x14ac:dyDescent="0.25">
      <c r="A31" s="10">
        <f t="shared" si="2"/>
        <v>19.749999999999975</v>
      </c>
      <c r="B31" s="10">
        <f t="shared" si="0"/>
        <v>0.31580063320352175</v>
      </c>
      <c r="C31" s="10">
        <f t="shared" si="1"/>
        <v>0.31580063320352175</v>
      </c>
    </row>
    <row r="32" spans="1:3" x14ac:dyDescent="0.25">
      <c r="A32" s="10">
        <f t="shared" si="2"/>
        <v>19.774999999999974</v>
      </c>
      <c r="B32" s="10">
        <f t="shared" si="0"/>
        <v>0.37619630950748228</v>
      </c>
      <c r="C32" s="10">
        <f t="shared" si="1"/>
        <v>0.37619630950748228</v>
      </c>
    </row>
    <row r="33" spans="1:3" x14ac:dyDescent="0.25">
      <c r="A33" s="10">
        <f t="shared" si="2"/>
        <v>19.799999999999972</v>
      </c>
      <c r="B33" s="10">
        <f t="shared" si="0"/>
        <v>0.44368333871774562</v>
      </c>
      <c r="C33" s="10">
        <f t="shared" si="1"/>
        <v>0.44368333871774562</v>
      </c>
    </row>
    <row r="34" spans="1:3" x14ac:dyDescent="0.25">
      <c r="A34" s="10">
        <f t="shared" si="2"/>
        <v>19.824999999999971</v>
      </c>
      <c r="B34" s="10">
        <f t="shared" si="0"/>
        <v>0.5180703826634786</v>
      </c>
      <c r="C34" s="10">
        <f t="shared" si="1"/>
        <v>0.5180703826634786</v>
      </c>
    </row>
    <row r="35" spans="1:3" x14ac:dyDescent="0.25">
      <c r="A35" s="10">
        <f t="shared" si="2"/>
        <v>19.849999999999969</v>
      </c>
      <c r="B35" s="10">
        <f t="shared" si="0"/>
        <v>0.59890986254287937</v>
      </c>
      <c r="C35" s="10">
        <f t="shared" si="1"/>
        <v>0.59890986254287937</v>
      </c>
    </row>
    <row r="36" spans="1:3" x14ac:dyDescent="0.25">
      <c r="A36" s="10">
        <f t="shared" si="2"/>
        <v>19.874999999999968</v>
      </c>
      <c r="B36" s="10">
        <f t="shared" si="0"/>
        <v>0.68547436819111807</v>
      </c>
      <c r="C36" s="10">
        <f t="shared" si="1"/>
        <v>0.68547436819111807</v>
      </c>
    </row>
    <row r="37" spans="1:3" x14ac:dyDescent="0.25">
      <c r="A37" s="10">
        <f t="shared" si="2"/>
        <v>19.899999999999967</v>
      </c>
      <c r="B37" s="10">
        <f t="shared" si="0"/>
        <v>0.77674421993273002</v>
      </c>
      <c r="C37" s="10">
        <f t="shared" si="1"/>
        <v>0.77674421993273002</v>
      </c>
    </row>
    <row r="38" spans="1:3" x14ac:dyDescent="0.25">
      <c r="A38" s="10">
        <f t="shared" si="2"/>
        <v>19.924999999999965</v>
      </c>
      <c r="B38" s="10">
        <f t="shared" si="0"/>
        <v>0.87140870813007143</v>
      </c>
      <c r="C38" s="10">
        <f t="shared" si="1"/>
        <v>0.87140870813007143</v>
      </c>
    </row>
    <row r="39" spans="1:3" x14ac:dyDescent="0.25">
      <c r="A39" s="10">
        <f t="shared" si="2"/>
        <v>19.949999999999964</v>
      </c>
      <c r="B39" s="10">
        <f t="shared" si="0"/>
        <v>0.96788289807643602</v>
      </c>
      <c r="C39" s="10">
        <f t="shared" si="1"/>
        <v>0.96788289807643602</v>
      </c>
    </row>
    <row r="40" spans="1:3" x14ac:dyDescent="0.25">
      <c r="A40" s="10">
        <f t="shared" si="2"/>
        <v>19.974999999999962</v>
      </c>
      <c r="B40" s="10">
        <f t="shared" si="0"/>
        <v>1.0643409995948778</v>
      </c>
      <c r="C40" s="10">
        <f t="shared" si="1"/>
        <v>1.0643409995948778</v>
      </c>
    </row>
    <row r="41" spans="1:3" x14ac:dyDescent="0.25">
      <c r="A41" s="10">
        <f t="shared" si="2"/>
        <v>19.999999999999961</v>
      </c>
      <c r="B41" s="10">
        <f t="shared" si="0"/>
        <v>1.1587662110457888</v>
      </c>
      <c r="C41" s="10">
        <f t="shared" si="1"/>
        <v>1.1587662110457888</v>
      </c>
    </row>
    <row r="42" spans="1:3" x14ac:dyDescent="0.25">
      <c r="A42" s="10">
        <f t="shared" si="2"/>
        <v>20.024999999999959</v>
      </c>
      <c r="B42" s="10">
        <f t="shared" si="0"/>
        <v>1.2490157334669061</v>
      </c>
      <c r="C42" s="10">
        <f t="shared" si="1"/>
        <v>1.2490157334669061</v>
      </c>
    </row>
    <row r="43" spans="1:3" x14ac:dyDescent="0.25">
      <c r="A43" s="10">
        <f t="shared" si="2"/>
        <v>20.049999999999958</v>
      </c>
      <c r="B43" s="10">
        <f t="shared" si="0"/>
        <v>1.3328984115670668</v>
      </c>
      <c r="C43" s="10">
        <f t="shared" si="1"/>
        <v>1.3328984115670668</v>
      </c>
    </row>
    <row r="44" spans="1:3" x14ac:dyDescent="0.25">
      <c r="A44" s="10">
        <f t="shared" si="2"/>
        <v>20.074999999999957</v>
      </c>
      <c r="B44" s="10">
        <f t="shared" si="0"/>
        <v>1.408261307057078</v>
      </c>
      <c r="C44" s="10">
        <f t="shared" si="1"/>
        <v>1.408261307057078</v>
      </c>
    </row>
    <row r="45" spans="1:3" x14ac:dyDescent="0.25">
      <c r="A45" s="10">
        <f t="shared" si="2"/>
        <v>20.099999999999955</v>
      </c>
      <c r="B45" s="10">
        <f t="shared" si="0"/>
        <v>1.4730805612131894</v>
      </c>
      <c r="C45" s="10">
        <f t="shared" si="1"/>
        <v>1.4730805612131894</v>
      </c>
    </row>
    <row r="46" spans="1:3" x14ac:dyDescent="0.25">
      <c r="A46" s="10">
        <f t="shared" si="2"/>
        <v>20.124999999999954</v>
      </c>
      <c r="B46" s="10">
        <f t="shared" si="0"/>
        <v>1.5255512618420133</v>
      </c>
      <c r="C46" s="10">
        <f t="shared" si="1"/>
        <v>1.5255512618420133</v>
      </c>
    </row>
    <row r="47" spans="1:3" x14ac:dyDescent="0.25">
      <c r="A47" s="10">
        <f t="shared" si="2"/>
        <v>20.149999999999952</v>
      </c>
      <c r="B47" s="10">
        <f t="shared" si="0"/>
        <v>1.5641707759017649</v>
      </c>
      <c r="C47" s="10">
        <f t="shared" si="1"/>
        <v>1.5641707759017649</v>
      </c>
    </row>
    <row r="48" spans="1:3" x14ac:dyDescent="0.25">
      <c r="A48" s="10">
        <f t="shared" si="2"/>
        <v>20.174999999999951</v>
      </c>
      <c r="B48" s="10">
        <f t="shared" si="0"/>
        <v>1.5878101899080166</v>
      </c>
      <c r="C48" s="10">
        <f t="shared" si="1"/>
        <v>1.5878101899080166</v>
      </c>
    </row>
    <row r="49" spans="1:3" x14ac:dyDescent="0.25">
      <c r="A49" s="10">
        <f t="shared" si="2"/>
        <v>20.19999999999995</v>
      </c>
      <c r="B49" s="10">
        <f t="shared" si="0"/>
        <v>1.5957691216057308</v>
      </c>
      <c r="C49" s="10">
        <f t="shared" si="1"/>
        <v>1.5957691216057308</v>
      </c>
    </row>
    <row r="50" spans="1:3" x14ac:dyDescent="0.25">
      <c r="A50" s="10">
        <f t="shared" ref="A50:A74" si="3">A49+$B$4/10</f>
        <v>20.224999999999948</v>
      </c>
      <c r="B50" s="10">
        <f t="shared" si="0"/>
        <v>1.5878101899080796</v>
      </c>
      <c r="C50" s="10">
        <f t="shared" si="1"/>
        <v>1.5878101899080796</v>
      </c>
    </row>
    <row r="51" spans="1:3" x14ac:dyDescent="0.25">
      <c r="A51" s="10">
        <f t="shared" si="3"/>
        <v>20.249999999999947</v>
      </c>
      <c r="B51" s="10">
        <f t="shared" si="0"/>
        <v>1.5641707759018895</v>
      </c>
      <c r="C51" s="10">
        <f t="shared" si="1"/>
        <v>1.5641707759018895</v>
      </c>
    </row>
    <row r="52" spans="1:3" x14ac:dyDescent="0.25">
      <c r="A52" s="10">
        <f t="shared" si="3"/>
        <v>20.274999999999945</v>
      </c>
      <c r="B52" s="10">
        <f t="shared" si="0"/>
        <v>1.5255512618421954</v>
      </c>
      <c r="C52" s="10">
        <f t="shared" si="1"/>
        <v>1.5255512618421954</v>
      </c>
    </row>
    <row r="53" spans="1:3" x14ac:dyDescent="0.25">
      <c r="A53" s="10">
        <f t="shared" si="3"/>
        <v>20.299999999999944</v>
      </c>
      <c r="B53" s="10">
        <f t="shared" si="0"/>
        <v>1.4730805612134241</v>
      </c>
      <c r="C53" s="10">
        <f t="shared" si="1"/>
        <v>1.4730805612134241</v>
      </c>
    </row>
    <row r="54" spans="1:3" x14ac:dyDescent="0.25">
      <c r="A54" s="10">
        <f t="shared" si="3"/>
        <v>20.324999999999942</v>
      </c>
      <c r="B54" s="10">
        <f t="shared" si="0"/>
        <v>1.408261307057358</v>
      </c>
      <c r="C54" s="10">
        <f t="shared" si="1"/>
        <v>1.408261307057358</v>
      </c>
    </row>
    <row r="55" spans="1:3" x14ac:dyDescent="0.25">
      <c r="A55" s="10">
        <f t="shared" si="3"/>
        <v>20.349999999999941</v>
      </c>
      <c r="B55" s="10">
        <f t="shared" si="0"/>
        <v>1.332898411567385</v>
      </c>
      <c r="C55" s="10">
        <f t="shared" si="1"/>
        <v>1.332898411567385</v>
      </c>
    </row>
    <row r="56" spans="1:3" x14ac:dyDescent="0.25">
      <c r="A56" s="10">
        <f t="shared" si="3"/>
        <v>20.37499999999994</v>
      </c>
      <c r="B56" s="10">
        <f t="shared" si="0"/>
        <v>1.2490157334672538</v>
      </c>
      <c r="C56" s="10">
        <f t="shared" si="1"/>
        <v>1.2490157334672538</v>
      </c>
    </row>
    <row r="57" spans="1:3" x14ac:dyDescent="0.25">
      <c r="A57" s="10">
        <f t="shared" si="3"/>
        <v>20.399999999999938</v>
      </c>
      <c r="B57" s="10">
        <f t="shared" si="0"/>
        <v>1.1587662110461576</v>
      </c>
      <c r="C57" s="10">
        <f t="shared" si="1"/>
        <v>1.1587662110461576</v>
      </c>
    </row>
    <row r="58" spans="1:3" x14ac:dyDescent="0.25">
      <c r="A58" s="10">
        <f t="shared" si="3"/>
        <v>20.424999999999937</v>
      </c>
      <c r="B58" s="10">
        <f t="shared" si="0"/>
        <v>1.0643409995952591</v>
      </c>
      <c r="C58" s="10" t="e">
        <f t="shared" si="1"/>
        <v>#N/A</v>
      </c>
    </row>
    <row r="59" spans="1:3" x14ac:dyDescent="0.25">
      <c r="A59" s="10">
        <f t="shared" si="3"/>
        <v>20.449999999999935</v>
      </c>
      <c r="B59" s="10">
        <f t="shared" si="0"/>
        <v>0.96788289807682093</v>
      </c>
      <c r="C59" s="10" t="e">
        <f t="shared" si="1"/>
        <v>#N/A</v>
      </c>
    </row>
    <row r="60" spans="1:3" x14ac:dyDescent="0.25">
      <c r="A60" s="10">
        <f t="shared" si="3"/>
        <v>20.474999999999934</v>
      </c>
      <c r="B60" s="10">
        <f t="shared" si="0"/>
        <v>0.87140870813045279</v>
      </c>
      <c r="C60" s="10" t="e">
        <f t="shared" si="1"/>
        <v>#N/A</v>
      </c>
    </row>
    <row r="61" spans="1:3" x14ac:dyDescent="0.25">
      <c r="A61" s="10">
        <f t="shared" si="3"/>
        <v>20.499999999999932</v>
      </c>
      <c r="B61" s="10">
        <f t="shared" si="0"/>
        <v>0.77674421993310072</v>
      </c>
      <c r="C61" s="10" t="e">
        <f t="shared" si="1"/>
        <v>#N/A</v>
      </c>
    </row>
    <row r="62" spans="1:3" x14ac:dyDescent="0.25">
      <c r="A62" s="10">
        <f t="shared" si="3"/>
        <v>20.524999999999931</v>
      </c>
      <c r="B62" s="10">
        <f t="shared" si="0"/>
        <v>0.68547436819147267</v>
      </c>
      <c r="C62" s="10" t="e">
        <f t="shared" si="1"/>
        <v>#N/A</v>
      </c>
    </row>
    <row r="63" spans="1:3" x14ac:dyDescent="0.25">
      <c r="A63" s="10">
        <f t="shared" si="3"/>
        <v>20.54999999999993</v>
      </c>
      <c r="B63" s="10">
        <f t="shared" si="0"/>
        <v>0.59890986254321299</v>
      </c>
      <c r="C63" s="10" t="e">
        <f t="shared" si="1"/>
        <v>#N/A</v>
      </c>
    </row>
    <row r="64" spans="1:3" x14ac:dyDescent="0.25">
      <c r="A64" s="10">
        <f t="shared" si="3"/>
        <v>20.574999999999928</v>
      </c>
      <c r="B64" s="10">
        <f t="shared" si="0"/>
        <v>0.5180703826637878</v>
      </c>
      <c r="C64" s="10" t="e">
        <f t="shared" si="1"/>
        <v>#N/A</v>
      </c>
    </row>
    <row r="65" spans="1:3" x14ac:dyDescent="0.25">
      <c r="A65" s="10">
        <f t="shared" si="3"/>
        <v>20.599999999999927</v>
      </c>
      <c r="B65" s="10">
        <f t="shared" si="0"/>
        <v>0.44368333871802806</v>
      </c>
      <c r="C65" s="10" t="e">
        <f t="shared" si="1"/>
        <v>#N/A</v>
      </c>
    </row>
    <row r="66" spans="1:3" x14ac:dyDescent="0.25">
      <c r="A66" s="10">
        <f t="shared" si="3"/>
        <v>20.624999999999925</v>
      </c>
      <c r="B66" s="10">
        <f t="shared" si="0"/>
        <v>0.37619630950773675</v>
      </c>
      <c r="C66" s="10" t="e">
        <f t="shared" si="1"/>
        <v>#N/A</v>
      </c>
    </row>
    <row r="67" spans="1:3" x14ac:dyDescent="0.25">
      <c r="A67" s="10">
        <f t="shared" si="3"/>
        <v>20.649999999999924</v>
      </c>
      <c r="B67" s="10">
        <f t="shared" si="0"/>
        <v>0.3158006332037479</v>
      </c>
      <c r="C67" s="10" t="e">
        <f t="shared" si="1"/>
        <v>#N/A</v>
      </c>
    </row>
    <row r="68" spans="1:3" x14ac:dyDescent="0.25">
      <c r="A68" s="10">
        <f t="shared" si="3"/>
        <v>20.674999999999923</v>
      </c>
      <c r="B68" s="10">
        <f t="shared" si="0"/>
        <v>0.26246325909885948</v>
      </c>
      <c r="C68" s="10" t="e">
        <f t="shared" si="1"/>
        <v>#N/A</v>
      </c>
    </row>
    <row r="69" spans="1:3" x14ac:dyDescent="0.25">
      <c r="A69" s="10">
        <f t="shared" si="3"/>
        <v>20.699999999999921</v>
      </c>
      <c r="B69" s="10">
        <f t="shared" si="0"/>
        <v>0.21596386605288723</v>
      </c>
      <c r="C69" s="10" t="e">
        <f t="shared" si="1"/>
        <v>#N/A</v>
      </c>
    </row>
    <row r="70" spans="1:3" x14ac:dyDescent="0.25">
      <c r="A70" s="10">
        <f t="shared" si="3"/>
        <v>20.72499999999992</v>
      </c>
      <c r="B70" s="10">
        <f t="shared" si="0"/>
        <v>0.17593438392182636</v>
      </c>
      <c r="C70" s="10" t="e">
        <f t="shared" si="1"/>
        <v>#N/A</v>
      </c>
    </row>
    <row r="71" spans="1:3" x14ac:dyDescent="0.25">
      <c r="A71" s="10">
        <f t="shared" si="3"/>
        <v>20.749999999999918</v>
      </c>
      <c r="B71" s="10">
        <f t="shared" si="0"/>
        <v>0.14189837138502689</v>
      </c>
      <c r="C71" s="10" t="e">
        <f t="shared" si="1"/>
        <v>#N/A</v>
      </c>
    </row>
    <row r="72" spans="1:3" x14ac:dyDescent="0.25">
      <c r="A72" s="10">
        <f t="shared" si="3"/>
        <v>20.774999999999917</v>
      </c>
      <c r="B72" s="10">
        <f t="shared" si="0"/>
        <v>0.11330815096649063</v>
      </c>
      <c r="C72" s="10" t="e">
        <f t="shared" si="1"/>
        <v>#N/A</v>
      </c>
    </row>
    <row r="73" spans="1:3" x14ac:dyDescent="0.25">
      <c r="A73" s="10">
        <f t="shared" si="3"/>
        <v>20.799999999999915</v>
      </c>
      <c r="B73" s="10">
        <f t="shared" si="0"/>
        <v>8.9578121179443679E-2</v>
      </c>
      <c r="C73" s="10" t="e">
        <f t="shared" si="1"/>
        <v>#N/A</v>
      </c>
    </row>
    <row r="74" spans="1:3" x14ac:dyDescent="0.25">
      <c r="A74" s="10">
        <f t="shared" si="3"/>
        <v>20.824999999999914</v>
      </c>
      <c r="B74" s="10">
        <f t="shared" si="0"/>
        <v>7.0113201974333947E-2</v>
      </c>
      <c r="C74" s="10" t="e">
        <f t="shared" si="1"/>
        <v>#N/A</v>
      </c>
    </row>
    <row r="75" spans="1:3" x14ac:dyDescent="0.25">
      <c r="A75" s="10">
        <f t="shared" ref="A75:A84" si="4">A74+$B$4/10</f>
        <v>20.849999999999913</v>
      </c>
      <c r="B75" s="10">
        <f t="shared" si="0"/>
        <v>5.4331876934791461E-2</v>
      </c>
      <c r="C75" s="10" t="e">
        <f t="shared" si="1"/>
        <v>#N/A</v>
      </c>
    </row>
    <row r="76" spans="1:3" x14ac:dyDescent="0.25">
      <c r="A76" s="10">
        <f t="shared" si="4"/>
        <v>20.874999999999911</v>
      </c>
      <c r="B76" s="10">
        <f t="shared" si="0"/>
        <v>4.168373925773005E-2</v>
      </c>
      <c r="C76" s="10" t="e">
        <f t="shared" si="1"/>
        <v>#N/A</v>
      </c>
    </row>
    <row r="77" spans="1:3" x14ac:dyDescent="0.25">
      <c r="A77" s="10">
        <f t="shared" si="4"/>
        <v>20.89999999999991</v>
      </c>
      <c r="B77" s="10">
        <f t="shared" si="0"/>
        <v>3.1661806331951606E-2</v>
      </c>
      <c r="C77" s="10" t="e">
        <f t="shared" si="1"/>
        <v>#N/A</v>
      </c>
    </row>
    <row r="78" spans="1:3" x14ac:dyDescent="0.25">
      <c r="A78" s="10">
        <f t="shared" si="4"/>
        <v>20.924999999999908</v>
      </c>
      <c r="B78" s="10">
        <f t="shared" si="0"/>
        <v>2.3810129679128541E-2</v>
      </c>
      <c r="C78" s="10" t="e">
        <f t="shared" si="1"/>
        <v>#N/A</v>
      </c>
    </row>
    <row r="79" spans="1:3" x14ac:dyDescent="0.25">
      <c r="A79" s="10">
        <f t="shared" si="4"/>
        <v>20.949999999999907</v>
      </c>
      <c r="B79" s="10">
        <f t="shared" ref="B79:B84" si="5">_xlfn.NORM.DIST(A79,$B$3,$B$4,FALSE)</f>
        <v>1.7727393647771681E-2</v>
      </c>
      <c r="C79" s="10" t="e">
        <f t="shared" ref="C79:C84" si="6">IF(AND(A79&gt;=$B$7,A79&lt;=$B$8),_xlfn.NORM.DIST(A79,$B$3,$B$4,FALSE),NA())</f>
        <v>#N/A</v>
      </c>
    </row>
    <row r="80" spans="1:3" x14ac:dyDescent="0.25">
      <c r="A80" s="10">
        <f t="shared" si="4"/>
        <v>20.974999999999905</v>
      </c>
      <c r="B80" s="10">
        <f t="shared" si="5"/>
        <v>1.3067276224814879E-2</v>
      </c>
      <c r="C80" s="10" t="e">
        <f t="shared" si="6"/>
        <v>#N/A</v>
      </c>
    </row>
    <row r="81" spans="1:12" x14ac:dyDescent="0.25">
      <c r="A81" s="10">
        <f t="shared" si="4"/>
        <v>20.999999999999904</v>
      </c>
      <c r="B81" s="10">
        <f t="shared" si="5"/>
        <v>9.5363528058709911E-3</v>
      </c>
      <c r="C81" s="10" t="e">
        <f t="shared" si="6"/>
        <v>#N/A</v>
      </c>
    </row>
    <row r="82" spans="1:12" x14ac:dyDescent="0.25">
      <c r="A82" s="10">
        <f t="shared" si="4"/>
        <v>21.024999999999903</v>
      </c>
      <c r="B82" s="10">
        <f t="shared" si="5"/>
        <v>6.890275756223507E-3</v>
      </c>
      <c r="C82" s="10" t="e">
        <f t="shared" si="6"/>
        <v>#N/A</v>
      </c>
    </row>
    <row r="83" spans="1:12" x14ac:dyDescent="0.25">
      <c r="A83" s="10">
        <f t="shared" si="4"/>
        <v>21.049999999999901</v>
      </c>
      <c r="B83" s="10">
        <f t="shared" si="5"/>
        <v>4.9288766738986509E-3</v>
      </c>
      <c r="C83" s="10" t="e">
        <f t="shared" si="6"/>
        <v>#N/A</v>
      </c>
    </row>
    <row r="84" spans="1:12" x14ac:dyDescent="0.25">
      <c r="A84" s="10">
        <f t="shared" si="4"/>
        <v>21.0749999999999</v>
      </c>
      <c r="B84" s="10">
        <f t="shared" si="5"/>
        <v>3.4907307801879022E-3</v>
      </c>
      <c r="C84" s="10" t="e">
        <f t="shared" si="6"/>
        <v>#N/A</v>
      </c>
    </row>
    <row r="86" spans="1:12" x14ac:dyDescent="0.25">
      <c r="A86" s="65" t="s">
        <v>92</v>
      </c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</row>
    <row r="88" spans="1:12" x14ac:dyDescent="0.25">
      <c r="E88" t="s">
        <v>84</v>
      </c>
    </row>
    <row r="89" spans="1:12" x14ac:dyDescent="0.25">
      <c r="A89" s="11" t="s">
        <v>9</v>
      </c>
      <c r="B89" s="11" t="s">
        <v>8</v>
      </c>
      <c r="D89" s="59" t="s">
        <v>85</v>
      </c>
      <c r="E89" s="59" t="s">
        <v>87</v>
      </c>
      <c r="F89" s="59" t="s">
        <v>86</v>
      </c>
      <c r="G89" s="44" t="s">
        <v>88</v>
      </c>
    </row>
    <row r="90" spans="1:12" x14ac:dyDescent="0.25">
      <c r="A90" s="10" t="s">
        <v>22</v>
      </c>
      <c r="B90" s="66">
        <v>0.78466916187370195</v>
      </c>
      <c r="D90" s="45">
        <v>0.6</v>
      </c>
      <c r="E90" s="29">
        <v>1</v>
      </c>
      <c r="F90" s="63">
        <f>_xlfn.NORM.INV(D90,$B$90,$B$91)</f>
        <v>0.99999973406297893</v>
      </c>
      <c r="G90" s="63">
        <f>ABS(F90-E90)</f>
        <v>2.659370210711387E-7</v>
      </c>
    </row>
    <row r="91" spans="1:12" x14ac:dyDescent="0.25">
      <c r="A91" s="10" t="s">
        <v>23</v>
      </c>
      <c r="B91" s="66">
        <v>0.84994290253974192</v>
      </c>
      <c r="D91" s="45">
        <v>0.8</v>
      </c>
      <c r="E91" s="29">
        <v>1.5</v>
      </c>
      <c r="F91" s="63">
        <f>_xlfn.NORM.INV(D91,$B$90,$B$91)</f>
        <v>1.4999991559757433</v>
      </c>
      <c r="G91" s="63">
        <f>ABS(F91-E91)</f>
        <v>8.440242567075984E-7</v>
      </c>
    </row>
    <row r="92" spans="1:12" x14ac:dyDescent="0.25">
      <c r="G92" s="64">
        <f>G91+G90</f>
        <v>1.1099612777787371E-6</v>
      </c>
      <c r="H92" t="s">
        <v>90</v>
      </c>
    </row>
    <row r="94" spans="1:12" x14ac:dyDescent="0.25">
      <c r="A94" s="4"/>
      <c r="B94" t="b">
        <v>1</v>
      </c>
      <c r="K94" t="str">
        <f>TEXT(D90,"0,00")&amp;"-квантиль"</f>
        <v>0,60-квантиль</v>
      </c>
    </row>
    <row r="95" spans="1:12" x14ac:dyDescent="0.25">
      <c r="A95" s="11" t="s">
        <v>6</v>
      </c>
      <c r="B95" s="11" t="s">
        <v>91</v>
      </c>
      <c r="K95" s="29" t="s">
        <v>5</v>
      </c>
      <c r="L95" s="29" t="s">
        <v>89</v>
      </c>
    </row>
    <row r="96" spans="1:12" x14ac:dyDescent="0.25">
      <c r="A96" s="17">
        <f>$B$90-3*$B$91</f>
        <v>-1.7651595457455236</v>
      </c>
      <c r="B96" s="61">
        <f>_xlfn.NORM.DIST(A96,$B$90,$B$91,$B$94)</f>
        <v>1.3498980316300933E-3</v>
      </c>
      <c r="K96" s="29">
        <f>F90</f>
        <v>0.99999973406297893</v>
      </c>
      <c r="L96" s="29">
        <v>0</v>
      </c>
    </row>
    <row r="97" spans="1:12" x14ac:dyDescent="0.25">
      <c r="A97" s="17">
        <f>A96+$B$91*6/14</f>
        <v>-1.4008983017999199</v>
      </c>
      <c r="B97" s="61">
        <f t="shared" ref="B97:B110" si="7">_xlfn.NORM.DIST(A97,$B$90,$B$91,$B$94)</f>
        <v>5.0639952746953341E-3</v>
      </c>
      <c r="K97" s="29">
        <f>K96</f>
        <v>0.99999973406297893</v>
      </c>
      <c r="L97" s="29">
        <f>_xlfn.NORM.DIST(K97,$B$90,$B$91,B94)</f>
        <v>0.6</v>
      </c>
    </row>
    <row r="98" spans="1:12" x14ac:dyDescent="0.25">
      <c r="A98" s="17">
        <f t="shared" ref="A98:A110" si="8">A97+$B$91*6/14</f>
        <v>-1.0366370578543163</v>
      </c>
      <c r="B98" s="61">
        <f t="shared" si="7"/>
        <v>1.6062285603828323E-2</v>
      </c>
    </row>
    <row r="99" spans="1:12" x14ac:dyDescent="0.25">
      <c r="A99" s="17">
        <f t="shared" si="8"/>
        <v>-0.67237581390871259</v>
      </c>
      <c r="B99" s="61">
        <f t="shared" si="7"/>
        <v>4.3238132746832802E-2</v>
      </c>
      <c r="K99" t="str">
        <f>TEXT(D91,"0,00")&amp;"-квантиль"</f>
        <v>0,80-квантиль</v>
      </c>
    </row>
    <row r="100" spans="1:12" x14ac:dyDescent="0.25">
      <c r="A100" s="17">
        <f t="shared" si="8"/>
        <v>-0.30811456996310893</v>
      </c>
      <c r="B100" s="61">
        <f t="shared" si="7"/>
        <v>9.9271396843331E-2</v>
      </c>
      <c r="K100" s="29" t="s">
        <v>5</v>
      </c>
      <c r="L100" s="29" t="s">
        <v>89</v>
      </c>
    </row>
    <row r="101" spans="1:12" x14ac:dyDescent="0.25">
      <c r="A101" s="17">
        <f t="shared" si="8"/>
        <v>5.6146673982494733E-2</v>
      </c>
      <c r="B101" s="61">
        <f t="shared" si="7"/>
        <v>0.195682969153776</v>
      </c>
      <c r="K101" s="29">
        <f>F91</f>
        <v>1.4999991559757433</v>
      </c>
      <c r="L101" s="29">
        <v>0</v>
      </c>
    </row>
    <row r="102" spans="1:12" x14ac:dyDescent="0.25">
      <c r="A102" s="17">
        <f t="shared" si="8"/>
        <v>0.4204079179280984</v>
      </c>
      <c r="B102" s="61">
        <f t="shared" si="7"/>
        <v>0.33411757089762473</v>
      </c>
      <c r="K102" s="29">
        <f>K101</f>
        <v>1.4999991559757433</v>
      </c>
      <c r="L102" s="29">
        <f>_xlfn.NORM.DIST(K102,$B$90,$B$91,B94)</f>
        <v>0.80000000000000016</v>
      </c>
    </row>
    <row r="103" spans="1:12" x14ac:dyDescent="0.25">
      <c r="A103" s="60">
        <f t="shared" si="8"/>
        <v>0.78466916187370206</v>
      </c>
      <c r="B103" s="62">
        <f t="shared" si="7"/>
        <v>0.5</v>
      </c>
    </row>
    <row r="104" spans="1:12" x14ac:dyDescent="0.25">
      <c r="A104" s="17">
        <f t="shared" si="8"/>
        <v>1.1489304058193057</v>
      </c>
      <c r="B104" s="61">
        <f t="shared" si="7"/>
        <v>0.66588242910237538</v>
      </c>
    </row>
    <row r="105" spans="1:12" x14ac:dyDescent="0.25">
      <c r="A105" s="17">
        <f t="shared" si="8"/>
        <v>1.5131916497649094</v>
      </c>
      <c r="B105" s="61">
        <f t="shared" si="7"/>
        <v>0.80431703084622408</v>
      </c>
    </row>
    <row r="106" spans="1:12" x14ac:dyDescent="0.25">
      <c r="A106" s="17">
        <f t="shared" si="8"/>
        <v>1.877452893710513</v>
      </c>
      <c r="B106" s="61">
        <f t="shared" si="7"/>
        <v>0.90072860315666903</v>
      </c>
    </row>
    <row r="107" spans="1:12" x14ac:dyDescent="0.25">
      <c r="A107" s="17">
        <f t="shared" si="8"/>
        <v>2.2417141376561167</v>
      </c>
      <c r="B107" s="61">
        <f t="shared" si="7"/>
        <v>0.95676186725316725</v>
      </c>
    </row>
    <row r="108" spans="1:12" x14ac:dyDescent="0.25">
      <c r="A108" s="17">
        <f t="shared" si="8"/>
        <v>2.6059753816017204</v>
      </c>
      <c r="B108" s="61">
        <f t="shared" si="7"/>
        <v>0.98393771439617173</v>
      </c>
    </row>
    <row r="109" spans="1:12" x14ac:dyDescent="0.25">
      <c r="A109" s="17">
        <f t="shared" si="8"/>
        <v>2.970236625547324</v>
      </c>
      <c r="B109" s="61">
        <f t="shared" si="7"/>
        <v>0.99493600472530463</v>
      </c>
    </row>
    <row r="110" spans="1:12" x14ac:dyDescent="0.25">
      <c r="A110" s="17">
        <f t="shared" si="8"/>
        <v>3.3344978694929277</v>
      </c>
      <c r="B110" s="61">
        <f t="shared" si="7"/>
        <v>0.9986501019683699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361950</xdr:colOff>
                    <xdr:row>91</xdr:row>
                    <xdr:rowOff>133350</xdr:rowOff>
                  </from>
                  <to>
                    <xdr:col>4</xdr:col>
                    <xdr:colOff>228600</xdr:colOff>
                    <xdr:row>92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0"/>
  <sheetViews>
    <sheetView workbookViewId="0">
      <selection activeCell="I9" sqref="I9"/>
    </sheetView>
  </sheetViews>
  <sheetFormatPr defaultRowHeight="15" x14ac:dyDescent="0.25"/>
  <cols>
    <col min="1" max="1" width="11.7109375" customWidth="1"/>
    <col min="2" max="3" width="16.28515625" bestFit="1" customWidth="1"/>
    <col min="4" max="4" width="19.28515625" bestFit="1" customWidth="1"/>
    <col min="5" max="5" width="3.42578125" customWidth="1"/>
    <col min="7" max="7" width="20.85546875" bestFit="1" customWidth="1"/>
    <col min="14" max="14" width="21.140625" customWidth="1"/>
    <col min="17" max="17" width="3" customWidth="1"/>
    <col min="18" max="18" width="28" customWidth="1"/>
  </cols>
  <sheetData>
    <row r="2" spans="1:18" x14ac:dyDescent="0.25">
      <c r="A2" s="11" t="s">
        <v>9</v>
      </c>
      <c r="B2" s="11" t="s">
        <v>60</v>
      </c>
      <c r="C2" s="11" t="s">
        <v>61</v>
      </c>
      <c r="D2" s="11" t="s">
        <v>65</v>
      </c>
      <c r="I2" t="s">
        <v>70</v>
      </c>
    </row>
    <row r="3" spans="1:18" x14ac:dyDescent="0.25">
      <c r="A3" s="10" t="s">
        <v>22</v>
      </c>
      <c r="B3" s="39">
        <v>20.2</v>
      </c>
      <c r="C3" s="39">
        <v>-7</v>
      </c>
      <c r="D3" s="40">
        <f>C3+B3</f>
        <v>13.2</v>
      </c>
      <c r="I3" s="11" t="s">
        <v>9</v>
      </c>
      <c r="J3" s="11" t="s">
        <v>71</v>
      </c>
      <c r="K3" s="11" t="s">
        <v>72</v>
      </c>
      <c r="L3" s="11" t="s">
        <v>73</v>
      </c>
      <c r="N3" s="44" t="s">
        <v>74</v>
      </c>
      <c r="O3" s="40">
        <v>72</v>
      </c>
    </row>
    <row r="4" spans="1:18" ht="39" x14ac:dyDescent="0.25">
      <c r="A4" s="10" t="s">
        <v>23</v>
      </c>
      <c r="B4" s="39">
        <v>0.25</v>
      </c>
      <c r="C4" s="39">
        <v>2</v>
      </c>
      <c r="D4" s="40">
        <f>SQRT(SUMSQ(B4:C4))</f>
        <v>2.0155644370746373</v>
      </c>
      <c r="I4" s="10" t="s">
        <v>22</v>
      </c>
      <c r="J4" s="39">
        <v>50</v>
      </c>
      <c r="K4" s="39">
        <v>20</v>
      </c>
      <c r="L4" s="16">
        <f>J4+K4</f>
        <v>70</v>
      </c>
      <c r="N4" s="44" t="s">
        <v>75</v>
      </c>
      <c r="O4" s="45">
        <f>1-_xlfn.NORM.DIST(O3,L4,L5,TRUE)</f>
        <v>0.14890101664740307</v>
      </c>
    </row>
    <row r="5" spans="1:18" x14ac:dyDescent="0.25">
      <c r="I5" s="10" t="s">
        <v>23</v>
      </c>
      <c r="J5" s="39">
        <v>1.5</v>
      </c>
      <c r="K5" s="39">
        <v>1.2</v>
      </c>
      <c r="L5" s="40">
        <f>SQRT(SUMSQ(J5:K5))</f>
        <v>1.9209372712298547</v>
      </c>
    </row>
    <row r="6" spans="1:18" x14ac:dyDescent="0.25">
      <c r="A6" s="11" t="s">
        <v>63</v>
      </c>
      <c r="G6" s="31" t="s">
        <v>66</v>
      </c>
    </row>
    <row r="7" spans="1:18" x14ac:dyDescent="0.25">
      <c r="A7" s="10" t="s">
        <v>22</v>
      </c>
      <c r="B7" s="42">
        <f>AVERAGE(B11:B110)</f>
        <v>20.187814439350618</v>
      </c>
      <c r="C7" s="42">
        <f>AVERAGE(C11:C110)</f>
        <v>-7.049127038437291</v>
      </c>
      <c r="D7" s="42">
        <f>AVERAGE(D11:D110)</f>
        <v>13.138687400913319</v>
      </c>
      <c r="G7" s="29">
        <f>COUNT($G$11:$G$110)</f>
        <v>100</v>
      </c>
    </row>
    <row r="8" spans="1:18" x14ac:dyDescent="0.25">
      <c r="A8" s="10" t="s">
        <v>23</v>
      </c>
      <c r="B8" s="42">
        <f>_xlfn.STDEV.S(B11:B110)</f>
        <v>0.2408690065712415</v>
      </c>
      <c r="C8" s="42">
        <f>_xlfn.STDEV.S(C11:C110)</f>
        <v>2.1166765440293678</v>
      </c>
      <c r="D8" s="42">
        <f>_xlfn.STDEV.S(D11:D110)</f>
        <v>2.1255090728394332</v>
      </c>
    </row>
    <row r="9" spans="1:18" x14ac:dyDescent="0.25">
      <c r="A9" s="20"/>
      <c r="G9" s="43" t="s">
        <v>64</v>
      </c>
      <c r="I9" t="s">
        <v>67</v>
      </c>
    </row>
    <row r="10" spans="1:18" ht="30" x14ac:dyDescent="0.25">
      <c r="B10" s="31" t="s">
        <v>34</v>
      </c>
      <c r="C10" s="31" t="s">
        <v>35</v>
      </c>
      <c r="D10" s="31" t="s">
        <v>62</v>
      </c>
      <c r="F10" s="31" t="s">
        <v>5</v>
      </c>
      <c r="G10" s="41" t="s">
        <v>69</v>
      </c>
      <c r="R10" s="41" t="s">
        <v>68</v>
      </c>
    </row>
    <row r="11" spans="1:18" x14ac:dyDescent="0.25">
      <c r="A11">
        <v>1</v>
      </c>
      <c r="B11">
        <v>20.043876707927847</v>
      </c>
      <c r="C11">
        <v>-8.8431092030368745</v>
      </c>
      <c r="D11">
        <f>B11+C11</f>
        <v>11.200767504890973</v>
      </c>
      <c r="F11">
        <f t="shared" ref="F11:F42" si="0">_xlfn.NORM.S.INV((ROW()-ROW($F$10)-0.5)/$G$7)</f>
        <v>-2.5758293035488999</v>
      </c>
      <c r="G11">
        <f>SMALL($D$11:$D$110,ROW()-ROW($G$10))</f>
        <v>8.8788428789877791</v>
      </c>
      <c r="R11">
        <v>6.9435961328446858</v>
      </c>
    </row>
    <row r="12" spans="1:18" x14ac:dyDescent="0.25">
      <c r="A12">
        <v>2</v>
      </c>
      <c r="B12">
        <v>20.097783595770306</v>
      </c>
      <c r="C12">
        <v>-5.9107641340524424</v>
      </c>
      <c r="D12">
        <f t="shared" ref="D12:D75" si="1">B12+C12</f>
        <v>14.187019461717863</v>
      </c>
      <c r="F12">
        <f t="shared" si="0"/>
        <v>-2.1700903775845601</v>
      </c>
      <c r="G12">
        <f t="shared" ref="G12:G75" si="2">SMALL($D$11:$D$110,ROW()-ROW($G$10))</f>
        <v>8.9569264097401167</v>
      </c>
      <c r="R12">
        <v>8.9419327984098338</v>
      </c>
    </row>
    <row r="13" spans="1:18" x14ac:dyDescent="0.25">
      <c r="A13">
        <v>3</v>
      </c>
      <c r="B13">
        <v>19.995734311192063</v>
      </c>
      <c r="C13">
        <v>-8.6300714378303383</v>
      </c>
      <c r="D13">
        <f t="shared" si="1"/>
        <v>11.365662873361725</v>
      </c>
      <c r="F13">
        <f t="shared" si="0"/>
        <v>-1.9599639845400538</v>
      </c>
      <c r="G13">
        <f t="shared" si="2"/>
        <v>9.0310422698559698</v>
      </c>
      <c r="R13">
        <v>9.1931854391470544</v>
      </c>
    </row>
    <row r="14" spans="1:18" x14ac:dyDescent="0.25">
      <c r="A14">
        <v>4</v>
      </c>
      <c r="B14">
        <v>19.748997493548085</v>
      </c>
      <c r="C14">
        <v>-10.870154614560306</v>
      </c>
      <c r="D14">
        <f t="shared" si="1"/>
        <v>8.8788428789877791</v>
      </c>
      <c r="F14">
        <f t="shared" si="0"/>
        <v>-1.8119106729525978</v>
      </c>
      <c r="G14">
        <f t="shared" si="2"/>
        <v>9.513903807276801</v>
      </c>
      <c r="R14">
        <v>9.4205363772227422</v>
      </c>
    </row>
    <row r="15" spans="1:18" x14ac:dyDescent="0.25">
      <c r="A15">
        <v>5</v>
      </c>
      <c r="B15">
        <v>20.314613385449046</v>
      </c>
      <c r="C15">
        <v>-7.66868778958451</v>
      </c>
      <c r="D15">
        <f t="shared" si="1"/>
        <v>12.645925595864536</v>
      </c>
      <c r="F15">
        <f t="shared" si="0"/>
        <v>-1.6953977102721358</v>
      </c>
      <c r="G15">
        <f t="shared" si="2"/>
        <v>9.7852964578516541</v>
      </c>
      <c r="R15">
        <v>9.5495982228778296</v>
      </c>
    </row>
    <row r="16" spans="1:18" x14ac:dyDescent="0.25">
      <c r="A16">
        <v>6</v>
      </c>
      <c r="B16">
        <v>20.303652837424305</v>
      </c>
      <c r="C16">
        <v>-8.9938670448027551</v>
      </c>
      <c r="D16">
        <f t="shared" si="1"/>
        <v>11.30978579262155</v>
      </c>
      <c r="F16">
        <f t="shared" si="0"/>
        <v>-1.5981931399228173</v>
      </c>
      <c r="G16">
        <f t="shared" si="2"/>
        <v>9.9674443723808501</v>
      </c>
      <c r="R16">
        <v>9.658102032192982</v>
      </c>
    </row>
    <row r="17" spans="1:18" x14ac:dyDescent="0.25">
      <c r="A17">
        <v>7</v>
      </c>
      <c r="B17">
        <v>20.276960873229836</v>
      </c>
      <c r="C17">
        <v>-8.791322574717924</v>
      </c>
      <c r="D17">
        <f t="shared" si="1"/>
        <v>11.485638298511912</v>
      </c>
      <c r="F17">
        <f t="shared" si="0"/>
        <v>-1.5141018876192833</v>
      </c>
      <c r="G17">
        <f t="shared" si="2"/>
        <v>10.083374535627808</v>
      </c>
      <c r="R17">
        <v>9.8000700624135781</v>
      </c>
    </row>
    <row r="18" spans="1:18" x14ac:dyDescent="0.25">
      <c r="A18">
        <v>8</v>
      </c>
      <c r="B18">
        <v>20.263747620515641</v>
      </c>
      <c r="C18">
        <v>-4.802974576188717</v>
      </c>
      <c r="D18">
        <f t="shared" si="1"/>
        <v>15.460773044326924</v>
      </c>
      <c r="F18">
        <f t="shared" si="0"/>
        <v>-1.4395314709384572</v>
      </c>
      <c r="G18">
        <f t="shared" si="2"/>
        <v>10.116796476398303</v>
      </c>
      <c r="R18">
        <v>9.9183384796953753</v>
      </c>
    </row>
    <row r="19" spans="1:18" x14ac:dyDescent="0.25">
      <c r="A19">
        <v>9</v>
      </c>
      <c r="B19">
        <v>20.401316083803248</v>
      </c>
      <c r="C19">
        <v>-8.5521754903602414</v>
      </c>
      <c r="D19">
        <f t="shared" si="1"/>
        <v>11.849140593443007</v>
      </c>
      <c r="F19">
        <f t="shared" si="0"/>
        <v>-1.3722038089987272</v>
      </c>
      <c r="G19">
        <f t="shared" si="2"/>
        <v>10.346871351105801</v>
      </c>
      <c r="R19">
        <v>10.007607021764851</v>
      </c>
    </row>
    <row r="20" spans="1:18" x14ac:dyDescent="0.25">
      <c r="A20">
        <v>10</v>
      </c>
      <c r="B20">
        <v>20.00034601776424</v>
      </c>
      <c r="C20">
        <v>-6.990743617672706</v>
      </c>
      <c r="D20">
        <f t="shared" si="1"/>
        <v>13.009602400091534</v>
      </c>
      <c r="F20">
        <f t="shared" si="0"/>
        <v>-1.3105791121681303</v>
      </c>
      <c r="G20">
        <f t="shared" si="2"/>
        <v>10.372930079614161</v>
      </c>
      <c r="R20">
        <v>10.225000448047648</v>
      </c>
    </row>
    <row r="21" spans="1:18" x14ac:dyDescent="0.25">
      <c r="A21">
        <v>11</v>
      </c>
      <c r="B21">
        <v>20.104936487382655</v>
      </c>
      <c r="C21">
        <v>-6.7629902281914838</v>
      </c>
      <c r="D21">
        <f t="shared" si="1"/>
        <v>13.341946259191172</v>
      </c>
      <c r="F21">
        <f t="shared" si="0"/>
        <v>-1.2535654384704511</v>
      </c>
      <c r="G21">
        <f t="shared" si="2"/>
        <v>10.605179215093084</v>
      </c>
      <c r="R21">
        <v>10.433207977842539</v>
      </c>
    </row>
    <row r="22" spans="1:18" x14ac:dyDescent="0.25">
      <c r="A22">
        <v>12</v>
      </c>
      <c r="B22">
        <v>19.851109874321264</v>
      </c>
      <c r="C22">
        <v>-7.4180287760391366</v>
      </c>
      <c r="D22">
        <f t="shared" si="1"/>
        <v>12.433081098282127</v>
      </c>
      <c r="F22">
        <f t="shared" si="0"/>
        <v>-1.2003588580308597</v>
      </c>
      <c r="G22">
        <f t="shared" si="2"/>
        <v>10.665031924548384</v>
      </c>
      <c r="R22">
        <v>10.539488800207618</v>
      </c>
    </row>
    <row r="23" spans="1:18" x14ac:dyDescent="0.25">
      <c r="A23">
        <v>13</v>
      </c>
      <c r="B23">
        <v>20.44412997845502</v>
      </c>
      <c r="C23">
        <v>-8.5309660739148967</v>
      </c>
      <c r="D23">
        <f t="shared" si="1"/>
        <v>11.913163904540124</v>
      </c>
      <c r="F23">
        <f t="shared" si="0"/>
        <v>-1.1503493803760083</v>
      </c>
      <c r="G23">
        <f t="shared" si="2"/>
        <v>10.68136474408966</v>
      </c>
      <c r="R23">
        <v>10.650573846435872</v>
      </c>
    </row>
    <row r="24" spans="1:18" x14ac:dyDescent="0.25">
      <c r="A24">
        <v>14</v>
      </c>
      <c r="B24">
        <v>19.848970288035343</v>
      </c>
      <c r="C24">
        <v>-5.5633235155546572</v>
      </c>
      <c r="D24">
        <f t="shared" si="1"/>
        <v>14.285646772480685</v>
      </c>
      <c r="F24">
        <f t="shared" si="0"/>
        <v>-1.1030625561995977</v>
      </c>
      <c r="G24">
        <f t="shared" si="2"/>
        <v>10.765864759963005</v>
      </c>
      <c r="R24">
        <v>10.677419628921779</v>
      </c>
    </row>
    <row r="25" spans="1:18" x14ac:dyDescent="0.25">
      <c r="A25">
        <v>15</v>
      </c>
      <c r="B25">
        <v>20.082404040363325</v>
      </c>
      <c r="C25">
        <v>-8.921976036101114</v>
      </c>
      <c r="D25">
        <f t="shared" si="1"/>
        <v>11.160428004262211</v>
      </c>
      <c r="F25">
        <f t="shared" si="0"/>
        <v>-1.058121617684777</v>
      </c>
      <c r="G25">
        <f t="shared" si="2"/>
        <v>10.778058810177026</v>
      </c>
      <c r="R25">
        <v>10.737307081074686</v>
      </c>
    </row>
    <row r="26" spans="1:18" x14ac:dyDescent="0.25">
      <c r="A26">
        <v>16</v>
      </c>
      <c r="B26">
        <v>20.333720732264918</v>
      </c>
      <c r="C26">
        <v>-6.1125650922185741</v>
      </c>
      <c r="D26">
        <f t="shared" si="1"/>
        <v>14.221155640046344</v>
      </c>
      <c r="F26">
        <f t="shared" si="0"/>
        <v>-1.0152220332170301</v>
      </c>
      <c r="G26">
        <f t="shared" si="2"/>
        <v>10.861444126606511</v>
      </c>
      <c r="R26">
        <v>10.821578495454741</v>
      </c>
    </row>
    <row r="27" spans="1:18" x14ac:dyDescent="0.25">
      <c r="A27">
        <v>17</v>
      </c>
      <c r="B27">
        <v>20.323201289170537</v>
      </c>
      <c r="C27">
        <v>-9.6418365450808778</v>
      </c>
      <c r="D27">
        <f t="shared" si="1"/>
        <v>10.68136474408966</v>
      </c>
      <c r="F27">
        <f t="shared" si="0"/>
        <v>-0.97411387705930974</v>
      </c>
      <c r="G27">
        <f t="shared" si="2"/>
        <v>10.94332479773875</v>
      </c>
      <c r="R27">
        <v>10.887078530361759</v>
      </c>
    </row>
    <row r="28" spans="1:18" x14ac:dyDescent="0.25">
      <c r="A28">
        <v>18</v>
      </c>
      <c r="B28">
        <v>20.192014068084244</v>
      </c>
      <c r="C28">
        <v>-8.1098791219410487</v>
      </c>
      <c r="D28">
        <f t="shared" si="1"/>
        <v>12.082134946143196</v>
      </c>
      <c r="F28">
        <f t="shared" si="0"/>
        <v>-0.93458929107347943</v>
      </c>
      <c r="G28">
        <f t="shared" si="2"/>
        <v>11.160428004262211</v>
      </c>
      <c r="R28">
        <v>10.939286573050776</v>
      </c>
    </row>
    <row r="29" spans="1:18" x14ac:dyDescent="0.25">
      <c r="A29">
        <v>19</v>
      </c>
      <c r="B29">
        <v>20.42460142190539</v>
      </c>
      <c r="C29">
        <v>-10.307804945507087</v>
      </c>
      <c r="D29">
        <f t="shared" si="1"/>
        <v>10.116796476398303</v>
      </c>
      <c r="F29">
        <f t="shared" si="0"/>
        <v>-0.89647336400191613</v>
      </c>
      <c r="G29">
        <f t="shared" si="2"/>
        <v>11.162568158982321</v>
      </c>
      <c r="R29">
        <v>10.973926588706671</v>
      </c>
    </row>
    <row r="30" spans="1:18" x14ac:dyDescent="0.25">
      <c r="A30">
        <v>20</v>
      </c>
      <c r="B30">
        <v>19.992728431202703</v>
      </c>
      <c r="C30">
        <v>-10.961686161346734</v>
      </c>
      <c r="D30">
        <f t="shared" si="1"/>
        <v>9.0310422698559698</v>
      </c>
      <c r="F30">
        <f t="shared" si="0"/>
        <v>-0.85961736424191304</v>
      </c>
      <c r="G30">
        <f t="shared" si="2"/>
        <v>11.200767504890973</v>
      </c>
      <c r="R30">
        <v>11.193543001939542</v>
      </c>
    </row>
    <row r="31" spans="1:18" x14ac:dyDescent="0.25">
      <c r="A31">
        <v>21</v>
      </c>
      <c r="B31">
        <v>20.404720151941728</v>
      </c>
      <c r="C31">
        <v>-3.8220345181180164</v>
      </c>
      <c r="D31">
        <f t="shared" si="1"/>
        <v>16.582685633823711</v>
      </c>
      <c r="F31">
        <f t="shared" si="0"/>
        <v>-0.82389363033855767</v>
      </c>
      <c r="G31">
        <f t="shared" si="2"/>
        <v>11.30978579262155</v>
      </c>
      <c r="R31">
        <v>11.29816117704031</v>
      </c>
    </row>
    <row r="32" spans="1:18" x14ac:dyDescent="0.25">
      <c r="A32">
        <v>22</v>
      </c>
      <c r="B32">
        <v>20.291905008048342</v>
      </c>
      <c r="C32">
        <v>-7.8486040314892307</v>
      </c>
      <c r="D32">
        <f t="shared" si="1"/>
        <v>12.443300976559112</v>
      </c>
      <c r="F32">
        <f t="shared" si="0"/>
        <v>-0.78919165265822189</v>
      </c>
      <c r="G32">
        <f t="shared" si="2"/>
        <v>11.340089587650436</v>
      </c>
      <c r="R32">
        <v>11.3034476604691</v>
      </c>
    </row>
    <row r="33" spans="1:18" x14ac:dyDescent="0.25">
      <c r="A33">
        <v>23</v>
      </c>
      <c r="B33">
        <v>19.860387857147725</v>
      </c>
      <c r="C33">
        <v>-9.082329046970699</v>
      </c>
      <c r="D33">
        <f t="shared" si="1"/>
        <v>10.778058810177026</v>
      </c>
      <c r="F33">
        <f t="shared" si="0"/>
        <v>-0.75541502636046909</v>
      </c>
      <c r="G33">
        <f t="shared" si="2"/>
        <v>11.34048806001665</v>
      </c>
      <c r="R33">
        <v>11.317570976319256</v>
      </c>
    </row>
    <row r="34" spans="1:18" x14ac:dyDescent="0.25">
      <c r="A34">
        <v>24</v>
      </c>
      <c r="B34">
        <v>20.343489273796148</v>
      </c>
      <c r="C34">
        <v>-4.3237299855099991</v>
      </c>
      <c r="D34">
        <f t="shared" si="1"/>
        <v>16.019759288286149</v>
      </c>
      <c r="F34">
        <f t="shared" si="0"/>
        <v>-0.72247905192806261</v>
      </c>
      <c r="G34">
        <f t="shared" si="2"/>
        <v>11.365662873361725</v>
      </c>
      <c r="R34">
        <v>11.34223970133753</v>
      </c>
    </row>
    <row r="35" spans="1:18" x14ac:dyDescent="0.25">
      <c r="A35">
        <v>25</v>
      </c>
      <c r="B35">
        <v>20.277301933743001</v>
      </c>
      <c r="C35">
        <v>-10.7633981264662</v>
      </c>
      <c r="D35">
        <f t="shared" si="1"/>
        <v>9.513903807276801</v>
      </c>
      <c r="F35">
        <f t="shared" si="0"/>
        <v>-0.69030882393303394</v>
      </c>
      <c r="G35">
        <f t="shared" si="2"/>
        <v>11.485638298511912</v>
      </c>
      <c r="R35">
        <v>11.449990267140674</v>
      </c>
    </row>
    <row r="36" spans="1:18" x14ac:dyDescent="0.25">
      <c r="A36">
        <v>26</v>
      </c>
      <c r="B36">
        <v>20.839738573227077</v>
      </c>
      <c r="C36">
        <v>-3.6795166983501986</v>
      </c>
      <c r="D36">
        <f t="shared" si="1"/>
        <v>17.160221874876878</v>
      </c>
      <c r="F36">
        <f t="shared" si="0"/>
        <v>-0.65883769273618775</v>
      </c>
      <c r="G36">
        <f t="shared" si="2"/>
        <v>11.499867343121149</v>
      </c>
      <c r="R36">
        <v>11.6184825734701</v>
      </c>
    </row>
    <row r="37" spans="1:18" x14ac:dyDescent="0.25">
      <c r="A37">
        <v>27</v>
      </c>
      <c r="B37">
        <v>20.338556401907407</v>
      </c>
      <c r="C37">
        <v>-7.6672303243249189</v>
      </c>
      <c r="D37">
        <f t="shared" si="1"/>
        <v>12.671326077582489</v>
      </c>
      <c r="F37">
        <f t="shared" si="0"/>
        <v>-0.62800601443756987</v>
      </c>
      <c r="G37">
        <f t="shared" si="2"/>
        <v>11.519623557563317</v>
      </c>
      <c r="R37">
        <v>11.843006551901635</v>
      </c>
    </row>
    <row r="38" spans="1:18" x14ac:dyDescent="0.25">
      <c r="A38">
        <v>28</v>
      </c>
      <c r="B38">
        <v>20.048038783056835</v>
      </c>
      <c r="C38">
        <v>-3.0502100293524563</v>
      </c>
      <c r="D38">
        <f t="shared" si="1"/>
        <v>16.997828753704379</v>
      </c>
      <c r="F38">
        <f t="shared" si="0"/>
        <v>-0.59776012604247841</v>
      </c>
      <c r="G38">
        <f t="shared" si="2"/>
        <v>11.561712982841708</v>
      </c>
      <c r="R38">
        <v>11.859421748925524</v>
      </c>
    </row>
    <row r="39" spans="1:18" x14ac:dyDescent="0.25">
      <c r="A39">
        <v>29</v>
      </c>
      <c r="B39">
        <v>20.083407326706219</v>
      </c>
      <c r="C39">
        <v>-4.8975756675936282</v>
      </c>
      <c r="D39">
        <f t="shared" si="1"/>
        <v>15.185831659112591</v>
      </c>
      <c r="F39">
        <f t="shared" si="0"/>
        <v>-0.56805149833898283</v>
      </c>
      <c r="G39">
        <f t="shared" si="2"/>
        <v>11.635602037716307</v>
      </c>
      <c r="R39">
        <v>12.035683027209597</v>
      </c>
    </row>
    <row r="40" spans="1:18" x14ac:dyDescent="0.25">
      <c r="A40">
        <v>30</v>
      </c>
      <c r="B40">
        <v>20.52669277061359</v>
      </c>
      <c r="C40">
        <v>-5.3242878442979418</v>
      </c>
      <c r="D40">
        <f t="shared" si="1"/>
        <v>15.202404926315648</v>
      </c>
      <c r="F40">
        <f t="shared" si="0"/>
        <v>-0.5388360302784504</v>
      </c>
      <c r="G40">
        <f t="shared" si="2"/>
        <v>11.849140593443007</v>
      </c>
      <c r="R40">
        <v>12.059685774732497</v>
      </c>
    </row>
    <row r="41" spans="1:18" x14ac:dyDescent="0.25">
      <c r="A41">
        <v>31</v>
      </c>
      <c r="B41">
        <v>20.312747216007846</v>
      </c>
      <c r="C41">
        <v>-5.8374429449322633</v>
      </c>
      <c r="D41">
        <f t="shared" si="1"/>
        <v>14.475304271075583</v>
      </c>
      <c r="F41">
        <f t="shared" si="0"/>
        <v>-0.51007345696859485</v>
      </c>
      <c r="G41">
        <f t="shared" si="2"/>
        <v>11.913163904540124</v>
      </c>
      <c r="R41">
        <v>12.092695293761789</v>
      </c>
    </row>
    <row r="42" spans="1:18" x14ac:dyDescent="0.25">
      <c r="A42">
        <v>32</v>
      </c>
      <c r="B42">
        <v>19.955468707007821</v>
      </c>
      <c r="C42">
        <v>-5.8840500009246171</v>
      </c>
      <c r="D42">
        <f t="shared" si="1"/>
        <v>14.071418706083204</v>
      </c>
      <c r="F42">
        <f t="shared" si="0"/>
        <v>-0.48172684958473044</v>
      </c>
      <c r="G42">
        <f t="shared" si="2"/>
        <v>11.937177975272061</v>
      </c>
      <c r="R42">
        <v>12.161029177735326</v>
      </c>
    </row>
    <row r="43" spans="1:18" x14ac:dyDescent="0.25">
      <c r="A43">
        <v>33</v>
      </c>
      <c r="B43">
        <v>20.337331426230957</v>
      </c>
      <c r="C43">
        <v>-4.443937900243327</v>
      </c>
      <c r="D43">
        <f t="shared" si="1"/>
        <v>15.89339352598763</v>
      </c>
      <c r="F43">
        <f t="shared" ref="F43:F74" si="3">_xlfn.NORM.S.INV((ROW()-ROW($F$10)-0.5)/$G$7)</f>
        <v>-0.45376219016987951</v>
      </c>
      <c r="G43">
        <f t="shared" si="2"/>
        <v>11.952475391938787</v>
      </c>
      <c r="R43">
        <v>12.16243921284622</v>
      </c>
    </row>
    <row r="44" spans="1:18" x14ac:dyDescent="0.25">
      <c r="A44">
        <v>34</v>
      </c>
      <c r="B44">
        <v>20.066080599986162</v>
      </c>
      <c r="C44">
        <v>-9.9827060643583536</v>
      </c>
      <c r="D44">
        <f t="shared" si="1"/>
        <v>10.083374535627808</v>
      </c>
      <c r="F44">
        <f t="shared" si="3"/>
        <v>-0.42614800784127821</v>
      </c>
      <c r="G44">
        <f t="shared" si="2"/>
        <v>11.966350017831427</v>
      </c>
      <c r="R44">
        <v>12.221945450294879</v>
      </c>
    </row>
    <row r="45" spans="1:18" x14ac:dyDescent="0.25">
      <c r="A45">
        <v>35</v>
      </c>
      <c r="B45">
        <v>20.246967727485025</v>
      </c>
      <c r="C45">
        <v>-8.7273441699217074</v>
      </c>
      <c r="D45">
        <f t="shared" si="1"/>
        <v>11.519623557563317</v>
      </c>
      <c r="F45">
        <f t="shared" si="3"/>
        <v>-0.39885506564233691</v>
      </c>
      <c r="G45">
        <f t="shared" si="2"/>
        <v>12.082134946143196</v>
      </c>
      <c r="R45">
        <v>12.255517605484055</v>
      </c>
    </row>
    <row r="46" spans="1:18" x14ac:dyDescent="0.25">
      <c r="A46">
        <v>36</v>
      </c>
      <c r="B46">
        <v>19.504036464309319</v>
      </c>
      <c r="C46">
        <v>-3.921324054710567</v>
      </c>
      <c r="D46">
        <f t="shared" si="1"/>
        <v>15.582712409598752</v>
      </c>
      <c r="F46">
        <f t="shared" si="3"/>
        <v>-0.3718560893850747</v>
      </c>
      <c r="G46">
        <f t="shared" si="2"/>
        <v>12.091680661472491</v>
      </c>
      <c r="R46">
        <v>12.325126032595289</v>
      </c>
    </row>
    <row r="47" spans="1:18" x14ac:dyDescent="0.25">
      <c r="A47">
        <v>37</v>
      </c>
      <c r="B47">
        <v>20.046217519916535</v>
      </c>
      <c r="C47">
        <v>-5.4012924869603012</v>
      </c>
      <c r="D47">
        <f t="shared" si="1"/>
        <v>14.644925032956234</v>
      </c>
      <c r="F47">
        <f t="shared" si="3"/>
        <v>-0.34512553147047242</v>
      </c>
      <c r="G47">
        <f t="shared" si="2"/>
        <v>12.187319713705801</v>
      </c>
      <c r="R47">
        <v>12.371905210459953</v>
      </c>
    </row>
    <row r="48" spans="1:18" x14ac:dyDescent="0.25">
      <c r="A48">
        <v>38</v>
      </c>
      <c r="B48">
        <v>20.06337968493899</v>
      </c>
      <c r="C48">
        <v>-9.12005488720024</v>
      </c>
      <c r="D48">
        <f t="shared" si="1"/>
        <v>10.94332479773875</v>
      </c>
      <c r="F48">
        <f t="shared" si="3"/>
        <v>-0.3186393639643752</v>
      </c>
      <c r="G48">
        <f t="shared" si="2"/>
        <v>12.274175889290927</v>
      </c>
      <c r="R48">
        <v>12.372578077377693</v>
      </c>
    </row>
    <row r="49" spans="1:18" x14ac:dyDescent="0.25">
      <c r="A49">
        <v>39</v>
      </c>
      <c r="B49">
        <v>20.435048673857818</v>
      </c>
      <c r="C49">
        <v>-7.5334095476428047</v>
      </c>
      <c r="D49">
        <f t="shared" si="1"/>
        <v>12.901639126215013</v>
      </c>
      <c r="F49">
        <f t="shared" si="3"/>
        <v>-0.29237489622680418</v>
      </c>
      <c r="G49">
        <f t="shared" si="2"/>
        <v>12.306964878592407</v>
      </c>
      <c r="R49">
        <v>12.425736860353208</v>
      </c>
    </row>
    <row r="50" spans="1:18" x14ac:dyDescent="0.25">
      <c r="A50">
        <v>40</v>
      </c>
      <c r="B50">
        <v>20.330050352709076</v>
      </c>
      <c r="C50">
        <v>-9.9831790016032755</v>
      </c>
      <c r="D50">
        <f t="shared" si="1"/>
        <v>10.346871351105801</v>
      </c>
      <c r="F50">
        <f t="shared" si="3"/>
        <v>-0.26631061320409499</v>
      </c>
      <c r="G50">
        <f t="shared" si="2"/>
        <v>12.357340084821043</v>
      </c>
      <c r="R50">
        <v>12.428729166134143</v>
      </c>
    </row>
    <row r="51" spans="1:18" x14ac:dyDescent="0.25">
      <c r="A51">
        <v>41</v>
      </c>
      <c r="B51">
        <v>20.072766238695475</v>
      </c>
      <c r="C51">
        <v>-9.3069014787324704</v>
      </c>
      <c r="D51">
        <f t="shared" si="1"/>
        <v>10.765864759963005</v>
      </c>
      <c r="F51">
        <f t="shared" si="3"/>
        <v>-0.2404260311423079</v>
      </c>
      <c r="G51">
        <f t="shared" si="2"/>
        <v>12.433081098282127</v>
      </c>
      <c r="R51">
        <v>12.454596650644088</v>
      </c>
    </row>
    <row r="52" spans="1:18" x14ac:dyDescent="0.25">
      <c r="A52">
        <v>42</v>
      </c>
      <c r="B52">
        <v>20.121835183158691</v>
      </c>
      <c r="C52">
        <v>-8.7817455955082551</v>
      </c>
      <c r="D52">
        <f t="shared" si="1"/>
        <v>11.340089587650436</v>
      </c>
      <c r="F52">
        <f t="shared" si="3"/>
        <v>-0.21470156800174456</v>
      </c>
      <c r="G52">
        <f t="shared" si="2"/>
        <v>12.443300976559112</v>
      </c>
      <c r="R52">
        <v>12.522011944968835</v>
      </c>
    </row>
    <row r="53" spans="1:18" x14ac:dyDescent="0.25">
      <c r="A53">
        <v>43</v>
      </c>
      <c r="B53">
        <v>20.067645215090305</v>
      </c>
      <c r="C53">
        <v>-7.3530294634401798</v>
      </c>
      <c r="D53">
        <f t="shared" si="1"/>
        <v>12.714615751650125</v>
      </c>
      <c r="F53">
        <f t="shared" si="3"/>
        <v>-0.18911842627279254</v>
      </c>
      <c r="G53">
        <f t="shared" si="2"/>
        <v>12.446716981815552</v>
      </c>
      <c r="R53">
        <v>12.569725787801143</v>
      </c>
    </row>
    <row r="54" spans="1:18" x14ac:dyDescent="0.25">
      <c r="A54">
        <v>44</v>
      </c>
      <c r="B54">
        <v>19.974595380586106</v>
      </c>
      <c r="C54">
        <v>-6.8166822479106486</v>
      </c>
      <c r="D54">
        <f t="shared" si="1"/>
        <v>13.157913132675457</v>
      </c>
      <c r="F54">
        <f t="shared" si="3"/>
        <v>-0.16365848623314128</v>
      </c>
      <c r="G54">
        <f t="shared" si="2"/>
        <v>12.645925595864536</v>
      </c>
      <c r="R54">
        <v>12.601286231659468</v>
      </c>
    </row>
    <row r="55" spans="1:18" x14ac:dyDescent="0.25">
      <c r="A55">
        <v>45</v>
      </c>
      <c r="B55">
        <v>20.532161107507999</v>
      </c>
      <c r="C55">
        <v>-5.1153223416185938</v>
      </c>
      <c r="D55">
        <f t="shared" si="1"/>
        <v>15.416838765889405</v>
      </c>
      <c r="F55">
        <f t="shared" si="3"/>
        <v>-0.1383042079614045</v>
      </c>
      <c r="G55">
        <f t="shared" si="2"/>
        <v>12.661554125446127</v>
      </c>
      <c r="R55">
        <v>12.613868613373779</v>
      </c>
    </row>
    <row r="56" spans="1:18" x14ac:dyDescent="0.25">
      <c r="A56">
        <v>46</v>
      </c>
      <c r="B56">
        <v>19.901741444368962</v>
      </c>
      <c r="C56">
        <v>-8.2661394066526555</v>
      </c>
      <c r="D56">
        <f t="shared" si="1"/>
        <v>11.635602037716307</v>
      </c>
      <c r="F56">
        <f t="shared" si="3"/>
        <v>-0.11303854064456513</v>
      </c>
      <c r="G56">
        <f t="shared" si="2"/>
        <v>12.671326077582489</v>
      </c>
      <c r="R56">
        <v>12.65420847780042</v>
      </c>
    </row>
    <row r="57" spans="1:18" x14ac:dyDescent="0.25">
      <c r="A57">
        <v>47</v>
      </c>
      <c r="B57">
        <v>20.052660153010219</v>
      </c>
      <c r="C57">
        <v>-9.3876282284618355</v>
      </c>
      <c r="D57">
        <f t="shared" si="1"/>
        <v>10.665031924548384</v>
      </c>
      <c r="F57">
        <f t="shared" si="3"/>
        <v>-8.7844837895871677E-2</v>
      </c>
      <c r="G57">
        <f t="shared" si="2"/>
        <v>12.676865468750474</v>
      </c>
      <c r="R57">
        <v>12.661095603692228</v>
      </c>
    </row>
    <row r="58" spans="1:18" x14ac:dyDescent="0.25">
      <c r="A58">
        <v>48</v>
      </c>
      <c r="B58">
        <v>19.929907358414493</v>
      </c>
      <c r="C58">
        <v>-7.9635573405830655</v>
      </c>
      <c r="D58">
        <f t="shared" si="1"/>
        <v>11.966350017831427</v>
      </c>
      <c r="F58">
        <f t="shared" si="3"/>
        <v>-6.2706777943213846E-2</v>
      </c>
      <c r="G58">
        <f t="shared" si="2"/>
        <v>12.714615751650125</v>
      </c>
      <c r="R58">
        <v>12.672617014362185</v>
      </c>
    </row>
    <row r="59" spans="1:18" x14ac:dyDescent="0.25">
      <c r="A59">
        <v>49</v>
      </c>
      <c r="B59">
        <v>20.513245891447877</v>
      </c>
      <c r="C59">
        <v>-8.5760679161758162</v>
      </c>
      <c r="D59">
        <f t="shared" si="1"/>
        <v>11.937177975272061</v>
      </c>
      <c r="F59">
        <f t="shared" si="3"/>
        <v>-3.7608287661255936E-2</v>
      </c>
      <c r="G59">
        <f t="shared" si="2"/>
        <v>12.827083866471366</v>
      </c>
      <c r="R59">
        <v>12.744882462032546</v>
      </c>
    </row>
    <row r="60" spans="1:18" x14ac:dyDescent="0.25">
      <c r="A60">
        <v>50</v>
      </c>
      <c r="B60">
        <v>20.652764652436598</v>
      </c>
      <c r="C60">
        <v>-8.5610839909641072</v>
      </c>
      <c r="D60">
        <f t="shared" si="1"/>
        <v>12.091680661472491</v>
      </c>
      <c r="F60">
        <f t="shared" si="3"/>
        <v>-1.2533469508069276E-2</v>
      </c>
      <c r="G60">
        <f t="shared" si="2"/>
        <v>12.86226425840432</v>
      </c>
      <c r="R60">
        <v>12.751379187323618</v>
      </c>
    </row>
    <row r="61" spans="1:18" x14ac:dyDescent="0.25">
      <c r="A61">
        <v>51</v>
      </c>
      <c r="B61">
        <v>19.96539697854605</v>
      </c>
      <c r="C61">
        <v>-11.008470568805933</v>
      </c>
      <c r="D61">
        <f t="shared" si="1"/>
        <v>8.9569264097401167</v>
      </c>
      <c r="F61">
        <f t="shared" si="3"/>
        <v>1.2533469508069276E-2</v>
      </c>
      <c r="G61">
        <f t="shared" si="2"/>
        <v>12.901639126215013</v>
      </c>
      <c r="R61">
        <v>12.773051013612712</v>
      </c>
    </row>
    <row r="62" spans="1:18" x14ac:dyDescent="0.25">
      <c r="A62">
        <v>52</v>
      </c>
      <c r="B62">
        <v>20.21192859144794</v>
      </c>
      <c r="C62">
        <v>-4.33418007963337</v>
      </c>
      <c r="D62">
        <f t="shared" si="1"/>
        <v>15.87774851181457</v>
      </c>
      <c r="F62">
        <f t="shared" si="3"/>
        <v>3.7608287661255936E-2</v>
      </c>
      <c r="G62">
        <f t="shared" si="2"/>
        <v>13.009602400091534</v>
      </c>
      <c r="R62">
        <v>12.821444612785125</v>
      </c>
    </row>
    <row r="63" spans="1:18" x14ac:dyDescent="0.25">
      <c r="A63">
        <v>53</v>
      </c>
      <c r="B63">
        <v>20.121674316283315</v>
      </c>
      <c r="C63">
        <v>-6.2864877640386112</v>
      </c>
      <c r="D63">
        <f t="shared" si="1"/>
        <v>13.835186552244704</v>
      </c>
      <c r="F63">
        <f t="shared" si="3"/>
        <v>6.2706777943213846E-2</v>
      </c>
      <c r="G63">
        <f t="shared" si="2"/>
        <v>13.155036287246912</v>
      </c>
      <c r="R63">
        <v>12.849560345460485</v>
      </c>
    </row>
    <row r="64" spans="1:18" x14ac:dyDescent="0.25">
      <c r="A64">
        <v>54</v>
      </c>
      <c r="B64">
        <v>19.984081978759786</v>
      </c>
      <c r="C64">
        <v>-4.4085721987648867</v>
      </c>
      <c r="D64">
        <f t="shared" si="1"/>
        <v>15.575509779994899</v>
      </c>
      <c r="F64">
        <f t="shared" si="3"/>
        <v>8.7844837895871816E-2</v>
      </c>
      <c r="G64">
        <f t="shared" si="2"/>
        <v>13.157913132675457</v>
      </c>
      <c r="R64">
        <v>12.94785403082933</v>
      </c>
    </row>
    <row r="65" spans="1:18" x14ac:dyDescent="0.25">
      <c r="A65">
        <v>55</v>
      </c>
      <c r="B65">
        <v>20.471537032858759</v>
      </c>
      <c r="C65">
        <v>-7.6092727744544391</v>
      </c>
      <c r="D65">
        <f t="shared" si="1"/>
        <v>12.86226425840432</v>
      </c>
      <c r="F65">
        <f t="shared" si="3"/>
        <v>0.11303854064456527</v>
      </c>
      <c r="G65">
        <f t="shared" si="2"/>
        <v>13.341946259191172</v>
      </c>
      <c r="R65">
        <v>12.969020632811588</v>
      </c>
    </row>
    <row r="66" spans="1:18" x14ac:dyDescent="0.25">
      <c r="A66">
        <v>56</v>
      </c>
      <c r="B66">
        <v>19.922663233114871</v>
      </c>
      <c r="C66">
        <v>-5.6614238878246397</v>
      </c>
      <c r="D66">
        <f t="shared" si="1"/>
        <v>14.261239345290232</v>
      </c>
      <c r="F66">
        <f t="shared" si="3"/>
        <v>0.13830420796140466</v>
      </c>
      <c r="G66">
        <f t="shared" si="2"/>
        <v>13.460157548837014</v>
      </c>
      <c r="R66">
        <v>13.018417791175306</v>
      </c>
    </row>
    <row r="67" spans="1:18" x14ac:dyDescent="0.25">
      <c r="A67">
        <v>57</v>
      </c>
      <c r="B67">
        <v>19.890203935642784</v>
      </c>
      <c r="C67">
        <v>-4.0426324580330402</v>
      </c>
      <c r="D67">
        <f t="shared" si="1"/>
        <v>15.847571477609744</v>
      </c>
      <c r="F67">
        <f t="shared" si="3"/>
        <v>0.16365848623314114</v>
      </c>
      <c r="G67">
        <f t="shared" si="2"/>
        <v>13.496241751129855</v>
      </c>
      <c r="R67">
        <v>13.019660183675295</v>
      </c>
    </row>
    <row r="68" spans="1:18" x14ac:dyDescent="0.25">
      <c r="A68">
        <v>58</v>
      </c>
      <c r="B68">
        <v>20.179945641825906</v>
      </c>
      <c r="C68">
        <v>-3.6450286592589691</v>
      </c>
      <c r="D68">
        <f t="shared" si="1"/>
        <v>16.534916982566937</v>
      </c>
      <c r="F68">
        <f t="shared" si="3"/>
        <v>0.18911842627279243</v>
      </c>
      <c r="G68">
        <f t="shared" si="2"/>
        <v>13.529184217662259</v>
      </c>
      <c r="R68">
        <v>13.090618937570252</v>
      </c>
    </row>
    <row r="69" spans="1:18" x14ac:dyDescent="0.25">
      <c r="A69">
        <v>59</v>
      </c>
      <c r="B69">
        <v>19.835776930517749</v>
      </c>
      <c r="C69">
        <v>-7.5288120519253425</v>
      </c>
      <c r="D69">
        <f t="shared" si="1"/>
        <v>12.306964878592407</v>
      </c>
      <c r="F69">
        <f t="shared" si="3"/>
        <v>0.21470156800174439</v>
      </c>
      <c r="G69">
        <f t="shared" si="2"/>
        <v>13.566319454769836</v>
      </c>
      <c r="R69">
        <v>13.11552649589721</v>
      </c>
    </row>
    <row r="70" spans="1:18" x14ac:dyDescent="0.25">
      <c r="A70">
        <v>60</v>
      </c>
      <c r="B70">
        <v>19.884731051274866</v>
      </c>
      <c r="C70">
        <v>-7.6105551619839389</v>
      </c>
      <c r="D70">
        <f t="shared" si="1"/>
        <v>12.274175889290927</v>
      </c>
      <c r="F70">
        <f t="shared" si="3"/>
        <v>0.2404260311423079</v>
      </c>
      <c r="G70">
        <f t="shared" si="2"/>
        <v>13.835186552244704</v>
      </c>
      <c r="R70">
        <v>13.193278220244974</v>
      </c>
    </row>
    <row r="71" spans="1:18" x14ac:dyDescent="0.25">
      <c r="A71">
        <v>61</v>
      </c>
      <c r="B71">
        <v>20.047463527657964</v>
      </c>
      <c r="C71">
        <v>-7.2203796611865982</v>
      </c>
      <c r="D71">
        <f t="shared" si="1"/>
        <v>12.827083866471366</v>
      </c>
      <c r="F71">
        <f t="shared" si="3"/>
        <v>0.26631061320409499</v>
      </c>
      <c r="G71">
        <f t="shared" si="2"/>
        <v>13.970119754633924</v>
      </c>
      <c r="R71">
        <v>13.279214578363462</v>
      </c>
    </row>
    <row r="72" spans="1:18" x14ac:dyDescent="0.25">
      <c r="A72">
        <v>62</v>
      </c>
      <c r="B72">
        <v>19.885787201997299</v>
      </c>
      <c r="C72">
        <v>-5.6652483130455948</v>
      </c>
      <c r="D72">
        <f t="shared" si="1"/>
        <v>14.220538888951705</v>
      </c>
      <c r="F72">
        <f t="shared" si="3"/>
        <v>0.29237489622680418</v>
      </c>
      <c r="G72">
        <f t="shared" si="2"/>
        <v>14.071418706083204</v>
      </c>
      <c r="R72">
        <v>13.328885017147694</v>
      </c>
    </row>
    <row r="73" spans="1:18" x14ac:dyDescent="0.25">
      <c r="A73">
        <v>63</v>
      </c>
      <c r="B73">
        <v>20.366963332048908</v>
      </c>
      <c r="C73">
        <v>-2.1090285321697593</v>
      </c>
      <c r="D73">
        <f t="shared" si="1"/>
        <v>18.257934799879148</v>
      </c>
      <c r="F73">
        <f t="shared" si="3"/>
        <v>0.3186393639643752</v>
      </c>
      <c r="G73">
        <f t="shared" si="2"/>
        <v>14.077919887898314</v>
      </c>
      <c r="R73">
        <v>13.447628804572741</v>
      </c>
    </row>
    <row r="74" spans="1:18" x14ac:dyDescent="0.25">
      <c r="A74">
        <v>64</v>
      </c>
      <c r="B74">
        <v>20.159576655328419</v>
      </c>
      <c r="C74">
        <v>-7.7128596735128667</v>
      </c>
      <c r="D74">
        <f t="shared" si="1"/>
        <v>12.446716981815552</v>
      </c>
      <c r="F74">
        <f t="shared" si="3"/>
        <v>0.34512553147047242</v>
      </c>
      <c r="G74">
        <f t="shared" si="2"/>
        <v>14.110356448002857</v>
      </c>
      <c r="R74">
        <v>13.463518109022697</v>
      </c>
    </row>
    <row r="75" spans="1:18" x14ac:dyDescent="0.25">
      <c r="A75">
        <v>65</v>
      </c>
      <c r="B75">
        <v>20.477372009804821</v>
      </c>
      <c r="C75">
        <v>-10.10444193019066</v>
      </c>
      <c r="D75">
        <f t="shared" si="1"/>
        <v>10.372930079614161</v>
      </c>
      <c r="F75">
        <f t="shared" ref="F75:F110" si="4">_xlfn.NORM.S.INV((ROW()-ROW($F$10)-0.5)/$G$7)</f>
        <v>0.3718560893850747</v>
      </c>
      <c r="G75">
        <f t="shared" si="2"/>
        <v>14.187019461717863</v>
      </c>
      <c r="R75">
        <v>13.47661490094033</v>
      </c>
    </row>
    <row r="76" spans="1:18" x14ac:dyDescent="0.25">
      <c r="A76">
        <v>66</v>
      </c>
      <c r="B76">
        <v>20.227797568691312</v>
      </c>
      <c r="C76">
        <v>-5.8793979355250485</v>
      </c>
      <c r="D76">
        <f t="shared" ref="D76:D110" si="5">B76+C76</f>
        <v>14.348399633166263</v>
      </c>
      <c r="F76">
        <f t="shared" si="4"/>
        <v>0.39885506564233691</v>
      </c>
      <c r="G76">
        <f t="shared" ref="G76:G110" si="6">SMALL($D$11:$D$110,ROW()-ROW($G$10))</f>
        <v>14.220538888951705</v>
      </c>
      <c r="R76">
        <v>13.582330790671403</v>
      </c>
    </row>
    <row r="77" spans="1:18" x14ac:dyDescent="0.25">
      <c r="A77">
        <v>67</v>
      </c>
      <c r="B77">
        <v>20.363655613505397</v>
      </c>
      <c r="C77">
        <v>-6.9034980646683834</v>
      </c>
      <c r="D77">
        <f t="shared" si="5"/>
        <v>13.460157548837014</v>
      </c>
      <c r="F77">
        <f t="shared" si="4"/>
        <v>0.42614800784127838</v>
      </c>
      <c r="G77">
        <f t="shared" si="6"/>
        <v>14.221155640046344</v>
      </c>
      <c r="R77">
        <v>13.788065017836924</v>
      </c>
    </row>
    <row r="78" spans="1:18" x14ac:dyDescent="0.25">
      <c r="A78">
        <v>68</v>
      </c>
      <c r="B78">
        <v>20.21263714466404</v>
      </c>
      <c r="C78">
        <v>-8.2601617527252529</v>
      </c>
      <c r="D78">
        <f t="shared" si="5"/>
        <v>11.952475391938787</v>
      </c>
      <c r="F78">
        <f t="shared" si="4"/>
        <v>0.45376219016987968</v>
      </c>
      <c r="G78">
        <f t="shared" si="6"/>
        <v>14.239852577378041</v>
      </c>
      <c r="R78">
        <v>13.800004386797081</v>
      </c>
    </row>
    <row r="79" spans="1:18" x14ac:dyDescent="0.25">
      <c r="A79">
        <v>69</v>
      </c>
      <c r="B79">
        <v>20.100542775321809</v>
      </c>
      <c r="C79">
        <v>-6.1304230206878856</v>
      </c>
      <c r="D79">
        <f t="shared" si="5"/>
        <v>13.970119754633924</v>
      </c>
      <c r="F79">
        <f t="shared" si="4"/>
        <v>0.48172684958473044</v>
      </c>
      <c r="G79">
        <f t="shared" si="6"/>
        <v>14.261239345290232</v>
      </c>
      <c r="R79">
        <v>13.81601310790138</v>
      </c>
    </row>
    <row r="80" spans="1:18" x14ac:dyDescent="0.25">
      <c r="A80">
        <v>70</v>
      </c>
      <c r="B80">
        <v>19.829011426804936</v>
      </c>
      <c r="C80">
        <v>-6.3327696756750811</v>
      </c>
      <c r="D80">
        <f t="shared" si="5"/>
        <v>13.496241751129855</v>
      </c>
      <c r="F80">
        <f t="shared" si="4"/>
        <v>0.51007345696859474</v>
      </c>
      <c r="G80">
        <f t="shared" si="6"/>
        <v>14.285646772480685</v>
      </c>
      <c r="R80">
        <v>13.984250505603267</v>
      </c>
    </row>
    <row r="81" spans="1:18" x14ac:dyDescent="0.25">
      <c r="A81">
        <v>71</v>
      </c>
      <c r="B81">
        <v>20.419494609154935</v>
      </c>
      <c r="C81">
        <v>-7.2644583219080232</v>
      </c>
      <c r="D81">
        <f t="shared" si="5"/>
        <v>13.155036287246912</v>
      </c>
      <c r="F81">
        <f t="shared" si="4"/>
        <v>0.53883603027845006</v>
      </c>
      <c r="G81">
        <f t="shared" si="6"/>
        <v>14.348399633166263</v>
      </c>
      <c r="R81">
        <v>14.006124421615095</v>
      </c>
    </row>
    <row r="82" spans="1:18" x14ac:dyDescent="0.25">
      <c r="A82">
        <v>72</v>
      </c>
      <c r="B82">
        <v>20.432384422815812</v>
      </c>
      <c r="C82">
        <v>-5.9173238645889796</v>
      </c>
      <c r="D82">
        <f t="shared" si="5"/>
        <v>14.515060558226832</v>
      </c>
      <c r="F82">
        <f t="shared" si="4"/>
        <v>0.56805149833898272</v>
      </c>
      <c r="G82">
        <f t="shared" si="6"/>
        <v>14.391120873045292</v>
      </c>
      <c r="R82">
        <v>14.028430074761854</v>
      </c>
    </row>
    <row r="83" spans="1:18" x14ac:dyDescent="0.25">
      <c r="A83">
        <v>73</v>
      </c>
      <c r="B83">
        <v>20.300037311767664</v>
      </c>
      <c r="C83">
        <v>-5.0184156811446883</v>
      </c>
      <c r="D83">
        <f t="shared" si="5"/>
        <v>15.281621630622976</v>
      </c>
      <c r="F83">
        <f t="shared" si="4"/>
        <v>0.59776012604247841</v>
      </c>
      <c r="G83">
        <f t="shared" si="6"/>
        <v>14.457311623703571</v>
      </c>
      <c r="R83">
        <v>14.107235880731604</v>
      </c>
    </row>
    <row r="84" spans="1:18" x14ac:dyDescent="0.25">
      <c r="A84">
        <v>74</v>
      </c>
      <c r="B84">
        <v>20.06257932960143</v>
      </c>
      <c r="C84">
        <v>-9.4574001145083457</v>
      </c>
      <c r="D84">
        <f t="shared" si="5"/>
        <v>10.605179215093084</v>
      </c>
      <c r="F84">
        <f t="shared" si="4"/>
        <v>0.62800601443756987</v>
      </c>
      <c r="G84">
        <f t="shared" si="6"/>
        <v>14.475304271075583</v>
      </c>
      <c r="R84">
        <v>14.12315963229339</v>
      </c>
    </row>
    <row r="85" spans="1:18" x14ac:dyDescent="0.25">
      <c r="A85">
        <v>75</v>
      </c>
      <c r="B85">
        <v>20.024892142896714</v>
      </c>
      <c r="C85">
        <v>-6.4957079252344556</v>
      </c>
      <c r="D85">
        <f t="shared" si="5"/>
        <v>13.529184217662259</v>
      </c>
      <c r="F85">
        <f t="shared" si="4"/>
        <v>0.65883769273618775</v>
      </c>
      <c r="G85">
        <f t="shared" si="6"/>
        <v>14.515060558226832</v>
      </c>
      <c r="R85">
        <v>14.253461573974345</v>
      </c>
    </row>
    <row r="86" spans="1:18" x14ac:dyDescent="0.25">
      <c r="A86">
        <v>76</v>
      </c>
      <c r="B86">
        <v>20.238951384340179</v>
      </c>
      <c r="C86">
        <v>-5.3909538059378974</v>
      </c>
      <c r="D86">
        <f t="shared" si="5"/>
        <v>14.847997578402282</v>
      </c>
      <c r="F86">
        <f t="shared" si="4"/>
        <v>0.69030882393303394</v>
      </c>
      <c r="G86">
        <f t="shared" si="6"/>
        <v>14.644925032956234</v>
      </c>
      <c r="R86">
        <v>14.271736915037035</v>
      </c>
    </row>
    <row r="87" spans="1:18" x14ac:dyDescent="0.25">
      <c r="A87">
        <v>77</v>
      </c>
      <c r="B87">
        <v>20.103351408647722</v>
      </c>
      <c r="C87">
        <v>-10.318054950796068</v>
      </c>
      <c r="D87">
        <f t="shared" si="5"/>
        <v>9.7852964578516541</v>
      </c>
      <c r="F87">
        <f t="shared" si="4"/>
        <v>0.72247905192806261</v>
      </c>
      <c r="G87">
        <f t="shared" si="6"/>
        <v>14.847997578402282</v>
      </c>
      <c r="R87">
        <v>14.324041409639175</v>
      </c>
    </row>
    <row r="88" spans="1:18" x14ac:dyDescent="0.25">
      <c r="A88">
        <v>78</v>
      </c>
      <c r="B88">
        <v>20.170797261994448</v>
      </c>
      <c r="C88">
        <v>-4.8356891006114893</v>
      </c>
      <c r="D88">
        <f t="shared" si="5"/>
        <v>15.335108161382959</v>
      </c>
      <c r="F88">
        <f t="shared" si="4"/>
        <v>0.75541502636046909</v>
      </c>
      <c r="G88">
        <f t="shared" si="6"/>
        <v>14.925090896798064</v>
      </c>
      <c r="R88">
        <v>14.429334748131804</v>
      </c>
    </row>
    <row r="89" spans="1:18" x14ac:dyDescent="0.25">
      <c r="A89">
        <v>79</v>
      </c>
      <c r="B89">
        <v>19.892905703341238</v>
      </c>
      <c r="C89">
        <v>-4.0449152897344902</v>
      </c>
      <c r="D89">
        <f t="shared" si="5"/>
        <v>15.847990413606748</v>
      </c>
      <c r="F89">
        <f t="shared" si="4"/>
        <v>0.78919165265822189</v>
      </c>
      <c r="G89">
        <f t="shared" si="6"/>
        <v>15.185831659112591</v>
      </c>
      <c r="R89">
        <v>14.57271970288566</v>
      </c>
    </row>
    <row r="90" spans="1:18" x14ac:dyDescent="0.25">
      <c r="A90">
        <v>80</v>
      </c>
      <c r="B90">
        <v>20.283626332525454</v>
      </c>
      <c r="C90">
        <v>-4.5875380187062547</v>
      </c>
      <c r="D90">
        <f t="shared" si="5"/>
        <v>15.6960883138192</v>
      </c>
      <c r="F90">
        <f t="shared" si="4"/>
        <v>0.82389363033855767</v>
      </c>
      <c r="G90">
        <f t="shared" si="6"/>
        <v>15.202404926315648</v>
      </c>
      <c r="R90">
        <v>14.580711432830139</v>
      </c>
    </row>
    <row r="91" spans="1:18" x14ac:dyDescent="0.25">
      <c r="A91">
        <v>81</v>
      </c>
      <c r="B91">
        <v>20.543797523782995</v>
      </c>
      <c r="C91">
        <v>-2.9424530970863998</v>
      </c>
      <c r="D91">
        <f t="shared" si="5"/>
        <v>17.601344426696595</v>
      </c>
      <c r="F91">
        <f t="shared" si="4"/>
        <v>0.85961736424191149</v>
      </c>
      <c r="G91">
        <f t="shared" si="6"/>
        <v>15.281621630622976</v>
      </c>
      <c r="R91">
        <v>14.585398536513093</v>
      </c>
    </row>
    <row r="92" spans="1:18" x14ac:dyDescent="0.25">
      <c r="A92">
        <v>82</v>
      </c>
      <c r="B92">
        <v>19.817893990944139</v>
      </c>
      <c r="C92">
        <v>-3.7059375194367021</v>
      </c>
      <c r="D92">
        <f t="shared" si="5"/>
        <v>16.111956471507437</v>
      </c>
      <c r="F92">
        <f t="shared" si="4"/>
        <v>0.89647336400191591</v>
      </c>
      <c r="G92">
        <f t="shared" si="6"/>
        <v>15.335108161382959</v>
      </c>
      <c r="R92">
        <v>14.591075420542619</v>
      </c>
    </row>
    <row r="93" spans="1:18" x14ac:dyDescent="0.25">
      <c r="A93">
        <v>83</v>
      </c>
      <c r="B93">
        <v>20.185773229127516</v>
      </c>
      <c r="C93">
        <v>-7.5242191036813892</v>
      </c>
      <c r="D93">
        <f t="shared" si="5"/>
        <v>12.661554125446127</v>
      </c>
      <c r="F93">
        <f t="shared" si="4"/>
        <v>0.9345892910734801</v>
      </c>
      <c r="G93">
        <f t="shared" si="6"/>
        <v>15.416838765889405</v>
      </c>
      <c r="R93">
        <v>14.81575785568857</v>
      </c>
    </row>
    <row r="94" spans="1:18" x14ac:dyDescent="0.25">
      <c r="A94">
        <v>84</v>
      </c>
      <c r="B94">
        <v>20.250690687203313</v>
      </c>
      <c r="C94">
        <v>-9.0881225282209925</v>
      </c>
      <c r="D94">
        <f t="shared" si="5"/>
        <v>11.162568158982321</v>
      </c>
      <c r="F94">
        <f t="shared" si="4"/>
        <v>0.97411387705930974</v>
      </c>
      <c r="G94">
        <f t="shared" si="6"/>
        <v>15.460773044326924</v>
      </c>
      <c r="R94">
        <v>15.05611143024289</v>
      </c>
    </row>
    <row r="95" spans="1:18" x14ac:dyDescent="0.25">
      <c r="A95">
        <v>85</v>
      </c>
      <c r="B95">
        <v>20.728764303453499</v>
      </c>
      <c r="C95">
        <v>-6.4889117260754574</v>
      </c>
      <c r="D95">
        <f t="shared" si="5"/>
        <v>14.239852577378041</v>
      </c>
      <c r="F95">
        <f t="shared" si="4"/>
        <v>1.0152220332170301</v>
      </c>
      <c r="G95">
        <f t="shared" si="6"/>
        <v>15.575509779994899</v>
      </c>
      <c r="R95">
        <v>15.215840391322853</v>
      </c>
    </row>
    <row r="96" spans="1:18" x14ac:dyDescent="0.25">
      <c r="A96">
        <v>86</v>
      </c>
      <c r="B96">
        <v>20.517912736136349</v>
      </c>
      <c r="C96">
        <v>-6.0606011124327779</v>
      </c>
      <c r="D96">
        <f t="shared" si="5"/>
        <v>14.457311623703571</v>
      </c>
      <c r="F96">
        <f t="shared" si="4"/>
        <v>1.058121617684777</v>
      </c>
      <c r="G96">
        <f t="shared" si="6"/>
        <v>15.582712409598752</v>
      </c>
      <c r="R96">
        <v>15.25486207960348</v>
      </c>
    </row>
    <row r="97" spans="1:18" x14ac:dyDescent="0.25">
      <c r="A97">
        <v>87</v>
      </c>
      <c r="B97">
        <v>20.207316316441574</v>
      </c>
      <c r="C97">
        <v>-3.749111232929863</v>
      </c>
      <c r="D97">
        <f t="shared" si="5"/>
        <v>16.458205083511711</v>
      </c>
      <c r="F97">
        <f t="shared" si="4"/>
        <v>1.1030625561995977</v>
      </c>
      <c r="G97">
        <f t="shared" si="6"/>
        <v>15.6960883138192</v>
      </c>
      <c r="R97">
        <v>15.262394514723564</v>
      </c>
    </row>
    <row r="98" spans="1:18" x14ac:dyDescent="0.25">
      <c r="A98">
        <v>88</v>
      </c>
      <c r="B98">
        <v>20.531791625285404</v>
      </c>
      <c r="C98">
        <v>-6.1406707522401121</v>
      </c>
      <c r="D98">
        <f t="shared" si="5"/>
        <v>14.391120873045292</v>
      </c>
      <c r="F98">
        <f t="shared" si="4"/>
        <v>1.1503493803760083</v>
      </c>
      <c r="G98">
        <f t="shared" si="6"/>
        <v>15.847571477609744</v>
      </c>
      <c r="R98">
        <v>15.298903860314748</v>
      </c>
    </row>
    <row r="99" spans="1:18" x14ac:dyDescent="0.25">
      <c r="A99">
        <v>89</v>
      </c>
      <c r="B99">
        <v>20.239377141547447</v>
      </c>
      <c r="C99">
        <v>-7.8820370567264035</v>
      </c>
      <c r="D99">
        <f t="shared" si="5"/>
        <v>12.357340084821043</v>
      </c>
      <c r="F99">
        <f t="shared" si="4"/>
        <v>1.2003588580308597</v>
      </c>
      <c r="G99">
        <f t="shared" si="6"/>
        <v>15.847990413606748</v>
      </c>
      <c r="R99">
        <v>15.470569893880747</v>
      </c>
    </row>
    <row r="100" spans="1:18" x14ac:dyDescent="0.25">
      <c r="A100">
        <v>90</v>
      </c>
      <c r="B100">
        <v>20.53855599212984</v>
      </c>
      <c r="C100">
        <v>-8.3512362784240395</v>
      </c>
      <c r="D100">
        <f t="shared" si="5"/>
        <v>12.187319713705801</v>
      </c>
      <c r="F100">
        <f t="shared" si="4"/>
        <v>1.2535654384704511</v>
      </c>
      <c r="G100">
        <f t="shared" si="6"/>
        <v>15.87774851181457</v>
      </c>
      <c r="R100">
        <v>15.546275459785829</v>
      </c>
    </row>
    <row r="101" spans="1:18" x14ac:dyDescent="0.25">
      <c r="A101">
        <v>91</v>
      </c>
      <c r="B101">
        <v>20.508850189867371</v>
      </c>
      <c r="C101">
        <v>-8.9471372070256621</v>
      </c>
      <c r="D101">
        <f t="shared" si="5"/>
        <v>11.561712982841708</v>
      </c>
      <c r="F101">
        <f t="shared" si="4"/>
        <v>1.3105791121681303</v>
      </c>
      <c r="G101">
        <f t="shared" si="6"/>
        <v>15.89339352598763</v>
      </c>
      <c r="R101">
        <v>15.673780295986216</v>
      </c>
    </row>
    <row r="102" spans="1:18" x14ac:dyDescent="0.25">
      <c r="A102">
        <v>92</v>
      </c>
      <c r="B102">
        <v>20.173568378663912</v>
      </c>
      <c r="C102">
        <v>-6.0956484907655977</v>
      </c>
      <c r="D102">
        <f t="shared" si="5"/>
        <v>14.077919887898314</v>
      </c>
      <c r="F102">
        <f t="shared" si="4"/>
        <v>1.3722038089987258</v>
      </c>
      <c r="G102">
        <f t="shared" si="6"/>
        <v>16.019759288286149</v>
      </c>
      <c r="R102">
        <v>15.751143916207365</v>
      </c>
    </row>
    <row r="103" spans="1:18" x14ac:dyDescent="0.25">
      <c r="A103">
        <v>93</v>
      </c>
      <c r="B103">
        <v>20.698100689583224</v>
      </c>
      <c r="C103">
        <v>-10.730656317202374</v>
      </c>
      <c r="D103">
        <f t="shared" si="5"/>
        <v>9.9674443723808501</v>
      </c>
      <c r="F103">
        <f t="shared" si="4"/>
        <v>1.4395314709384563</v>
      </c>
      <c r="G103">
        <f t="shared" si="6"/>
        <v>16.111956471507437</v>
      </c>
      <c r="R103">
        <v>15.907956355152418</v>
      </c>
    </row>
    <row r="104" spans="1:18" x14ac:dyDescent="0.25">
      <c r="A104">
        <v>94</v>
      </c>
      <c r="B104">
        <v>19.833271272614365</v>
      </c>
      <c r="C104">
        <v>-4.9081803758163005</v>
      </c>
      <c r="D104">
        <f t="shared" si="5"/>
        <v>14.925090896798064</v>
      </c>
      <c r="F104">
        <f t="shared" si="4"/>
        <v>1.5141018876192844</v>
      </c>
      <c r="G104">
        <f t="shared" si="6"/>
        <v>16.458205083511711</v>
      </c>
      <c r="R104">
        <v>15.932831762841669</v>
      </c>
    </row>
    <row r="105" spans="1:18" x14ac:dyDescent="0.25">
      <c r="A105">
        <v>95</v>
      </c>
      <c r="B105">
        <v>20.150791789160575</v>
      </c>
      <c r="C105">
        <v>-6.584472334390739</v>
      </c>
      <c r="D105">
        <f t="shared" si="5"/>
        <v>13.566319454769836</v>
      </c>
      <c r="F105">
        <f t="shared" si="4"/>
        <v>1.5981931399228169</v>
      </c>
      <c r="G105">
        <f t="shared" si="6"/>
        <v>16.534916982566937</v>
      </c>
      <c r="R105">
        <v>15.960481311270268</v>
      </c>
    </row>
    <row r="106" spans="1:18" x14ac:dyDescent="0.25">
      <c r="A106">
        <v>96</v>
      </c>
      <c r="B106">
        <v>19.99458380039432</v>
      </c>
      <c r="C106">
        <v>-5.8842273523914628</v>
      </c>
      <c r="D106">
        <f t="shared" si="5"/>
        <v>14.110356448002857</v>
      </c>
      <c r="F106">
        <f t="shared" si="4"/>
        <v>1.6953977102721358</v>
      </c>
      <c r="G106">
        <f t="shared" si="6"/>
        <v>16.582685633823711</v>
      </c>
      <c r="R106">
        <v>15.967182422758196</v>
      </c>
    </row>
    <row r="107" spans="1:18" x14ac:dyDescent="0.25">
      <c r="A107">
        <v>97</v>
      </c>
      <c r="B107">
        <v>20.285165083874016</v>
      </c>
      <c r="C107">
        <v>-8.9446770238573663</v>
      </c>
      <c r="D107">
        <f t="shared" si="5"/>
        <v>11.34048806001665</v>
      </c>
      <c r="F107">
        <f t="shared" si="4"/>
        <v>1.8119106729525971</v>
      </c>
      <c r="G107">
        <f t="shared" si="6"/>
        <v>16.997828753704379</v>
      </c>
      <c r="R107">
        <v>16.084757304855156</v>
      </c>
    </row>
    <row r="108" spans="1:18" x14ac:dyDescent="0.25">
      <c r="A108">
        <v>98</v>
      </c>
      <c r="B108">
        <v>20.299291810329304</v>
      </c>
      <c r="C108">
        <v>-7.62242634157883</v>
      </c>
      <c r="D108">
        <f t="shared" si="5"/>
        <v>12.676865468750474</v>
      </c>
      <c r="F108">
        <f t="shared" si="4"/>
        <v>1.9599639845400536</v>
      </c>
      <c r="G108">
        <f t="shared" si="6"/>
        <v>17.160221874876878</v>
      </c>
      <c r="R108">
        <v>16.286424476350657</v>
      </c>
    </row>
    <row r="109" spans="1:18" x14ac:dyDescent="0.25">
      <c r="A109">
        <v>99</v>
      </c>
      <c r="B109">
        <v>20.038022972653561</v>
      </c>
      <c r="C109">
        <v>-8.5381556295324117</v>
      </c>
      <c r="D109">
        <f t="shared" si="5"/>
        <v>11.499867343121149</v>
      </c>
      <c r="F109">
        <f t="shared" si="4"/>
        <v>2.1700903775845601</v>
      </c>
      <c r="G109">
        <f t="shared" si="6"/>
        <v>17.601344426696595</v>
      </c>
      <c r="R109">
        <v>17.552369614935014</v>
      </c>
    </row>
    <row r="110" spans="1:18" x14ac:dyDescent="0.25">
      <c r="A110">
        <v>100</v>
      </c>
      <c r="B110">
        <v>19.994422933518944</v>
      </c>
      <c r="C110">
        <v>-9.1329788069124334</v>
      </c>
      <c r="D110">
        <f t="shared" si="5"/>
        <v>10.861444126606511</v>
      </c>
      <c r="F110">
        <f t="shared" si="4"/>
        <v>2.5758293035488999</v>
      </c>
      <c r="G110">
        <f t="shared" si="6"/>
        <v>18.257934799879148</v>
      </c>
      <c r="R110">
        <v>18.00404014524538</v>
      </c>
    </row>
  </sheetData>
  <sortState ref="R11:R110">
    <sortCondition ref="R11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6"/>
  <sheetViews>
    <sheetView workbookViewId="0">
      <selection activeCell="H3" sqref="H3"/>
    </sheetView>
  </sheetViews>
  <sheetFormatPr defaultRowHeight="15" x14ac:dyDescent="0.25"/>
  <cols>
    <col min="1" max="1" width="19.7109375" customWidth="1"/>
    <col min="2" max="2" width="9.140625" customWidth="1"/>
    <col min="3" max="3" width="12.140625" customWidth="1"/>
    <col min="4" max="4" width="4" customWidth="1"/>
    <col min="5" max="5" width="3.28515625" bestFit="1" customWidth="1"/>
    <col min="7" max="8" width="15.5703125" bestFit="1" customWidth="1"/>
    <col min="10" max="10" width="9.28515625" customWidth="1"/>
    <col min="267" max="267" width="10" customWidth="1"/>
    <col min="348" max="348" width="8.5703125" customWidth="1"/>
  </cols>
  <sheetData>
    <row r="1" spans="1:10" ht="18.75" x14ac:dyDescent="0.3">
      <c r="A1" s="57" t="s">
        <v>81</v>
      </c>
      <c r="D1" s="53"/>
    </row>
    <row r="2" spans="1:10" ht="15.75" x14ac:dyDescent="0.25">
      <c r="A2" s="54"/>
      <c r="D2" s="53"/>
    </row>
    <row r="3" spans="1:10" x14ac:dyDescent="0.25">
      <c r="D3" s="53"/>
      <c r="F3" s="31" t="s">
        <v>80</v>
      </c>
      <c r="G3" s="42">
        <f>B5/5</f>
        <v>0.2</v>
      </c>
    </row>
    <row r="4" spans="1:10" ht="39.75" customHeight="1" x14ac:dyDescent="0.25">
      <c r="A4" s="37" t="s">
        <v>77</v>
      </c>
      <c r="B4" s="29">
        <f>-10+C4</f>
        <v>0</v>
      </c>
      <c r="C4" s="53">
        <v>10</v>
      </c>
      <c r="D4" s="52"/>
      <c r="J4" s="55" t="str">
        <f>"Нормальное распределение ~N("&amp;B4&amp;"; "&amp;FIXED(B5,0)&amp;")"</f>
        <v>Нормальное распределение ~N(0; 1)</v>
      </c>
    </row>
    <row r="5" spans="1:10" ht="39.75" customHeight="1" x14ac:dyDescent="0.25">
      <c r="A5" s="37" t="s">
        <v>24</v>
      </c>
      <c r="B5" s="46">
        <f>1+C5</f>
        <v>1</v>
      </c>
      <c r="C5" s="56">
        <v>0</v>
      </c>
      <c r="D5" s="51"/>
      <c r="E5" s="31" t="s">
        <v>76</v>
      </c>
      <c r="F5" s="31" t="s">
        <v>79</v>
      </c>
      <c r="G5" s="37" t="s">
        <v>78</v>
      </c>
      <c r="H5" s="37" t="s">
        <v>11</v>
      </c>
    </row>
    <row r="6" spans="1:10" x14ac:dyDescent="0.25">
      <c r="D6" s="50"/>
      <c r="E6" s="46">
        <v>1</v>
      </c>
      <c r="F6" s="42">
        <f t="shared" ref="F6:F25" si="0">F7-$G$3</f>
        <v>-4.0000000000000009</v>
      </c>
      <c r="G6" s="42">
        <f t="shared" ref="G6:G46" si="1">NORMDIST($F6,B$4,B$5,FALSE)</f>
        <v>1.3383022576488488E-4</v>
      </c>
      <c r="H6" s="42">
        <f t="shared" ref="H6:H46" si="2">IF($A$7,NORMDIST($F6,B$4,B$5,TRUE),NA())</f>
        <v>3.1671241833119809E-5</v>
      </c>
    </row>
    <row r="7" spans="1:10" x14ac:dyDescent="0.25">
      <c r="A7" t="b">
        <v>1</v>
      </c>
      <c r="D7" s="50"/>
      <c r="E7" s="46">
        <v>2</v>
      </c>
      <c r="F7" s="42">
        <f t="shared" si="0"/>
        <v>-3.8000000000000012</v>
      </c>
      <c r="G7" s="42">
        <f t="shared" si="1"/>
        <v>2.9194692579145897E-4</v>
      </c>
      <c r="H7" s="42">
        <f t="shared" si="2"/>
        <v>7.234804392511957E-5</v>
      </c>
    </row>
    <row r="8" spans="1:10" x14ac:dyDescent="0.25">
      <c r="D8" s="50"/>
      <c r="E8" s="46">
        <v>3</v>
      </c>
      <c r="F8" s="42">
        <f t="shared" si="0"/>
        <v>-3.600000000000001</v>
      </c>
      <c r="G8" s="42">
        <f t="shared" si="1"/>
        <v>6.1190193011377027E-4</v>
      </c>
      <c r="H8" s="42">
        <f t="shared" si="2"/>
        <v>1.5910859015753318E-4</v>
      </c>
    </row>
    <row r="9" spans="1:10" x14ac:dyDescent="0.25">
      <c r="D9" s="50"/>
      <c r="E9" s="46">
        <v>4</v>
      </c>
      <c r="F9" s="42">
        <f t="shared" si="0"/>
        <v>-3.4000000000000008</v>
      </c>
      <c r="G9" s="42">
        <f t="shared" si="1"/>
        <v>1.2322191684730154E-3</v>
      </c>
      <c r="H9" s="42">
        <f t="shared" si="2"/>
        <v>3.3692926567687983E-4</v>
      </c>
    </row>
    <row r="10" spans="1:10" x14ac:dyDescent="0.25">
      <c r="D10" s="50"/>
      <c r="E10" s="46">
        <v>5</v>
      </c>
      <c r="F10" s="42">
        <f t="shared" si="0"/>
        <v>-3.2000000000000006</v>
      </c>
      <c r="G10" s="42">
        <f t="shared" si="1"/>
        <v>2.3840882014648382E-3</v>
      </c>
      <c r="H10" s="42">
        <f t="shared" si="2"/>
        <v>6.8713793791584719E-4</v>
      </c>
    </row>
    <row r="11" spans="1:10" x14ac:dyDescent="0.25">
      <c r="E11" s="46">
        <v>6</v>
      </c>
      <c r="F11" s="42">
        <f t="shared" si="0"/>
        <v>-3.0000000000000004</v>
      </c>
      <c r="G11" s="42">
        <f t="shared" si="1"/>
        <v>4.4318484119379997E-3</v>
      </c>
      <c r="H11" s="42">
        <f t="shared" si="2"/>
        <v>1.3498980316300933E-3</v>
      </c>
    </row>
    <row r="12" spans="1:10" x14ac:dyDescent="0.25">
      <c r="E12" s="46">
        <v>7</v>
      </c>
      <c r="F12" s="42">
        <f t="shared" si="0"/>
        <v>-2.8000000000000003</v>
      </c>
      <c r="G12" s="42">
        <f t="shared" si="1"/>
        <v>7.9154515829799564E-3</v>
      </c>
      <c r="H12" s="42">
        <f t="shared" si="2"/>
        <v>2.5551303304279286E-3</v>
      </c>
    </row>
    <row r="13" spans="1:10" x14ac:dyDescent="0.25">
      <c r="E13" s="46">
        <v>8</v>
      </c>
      <c r="F13" s="42">
        <f t="shared" si="0"/>
        <v>-2.6</v>
      </c>
      <c r="G13" s="42">
        <f t="shared" si="1"/>
        <v>1.3582969233685613E-2</v>
      </c>
      <c r="H13" s="42">
        <f t="shared" si="2"/>
        <v>4.6611880237187476E-3</v>
      </c>
    </row>
    <row r="14" spans="1:10" x14ac:dyDescent="0.25">
      <c r="E14" s="46">
        <v>9</v>
      </c>
      <c r="F14" s="42">
        <f t="shared" si="0"/>
        <v>-2.4</v>
      </c>
      <c r="G14" s="42">
        <f t="shared" si="1"/>
        <v>2.2394530294842899E-2</v>
      </c>
      <c r="H14" s="42">
        <f t="shared" si="2"/>
        <v>8.1975359245961311E-3</v>
      </c>
    </row>
    <row r="15" spans="1:10" x14ac:dyDescent="0.25">
      <c r="E15" s="46">
        <v>10</v>
      </c>
      <c r="F15" s="42">
        <f t="shared" si="0"/>
        <v>-2.1999999999999997</v>
      </c>
      <c r="G15" s="42">
        <f t="shared" si="1"/>
        <v>3.5474592846231459E-2</v>
      </c>
      <c r="H15" s="42">
        <f t="shared" si="2"/>
        <v>1.3903447513498621E-2</v>
      </c>
    </row>
    <row r="16" spans="1:10" x14ac:dyDescent="0.25">
      <c r="E16" s="46">
        <v>11</v>
      </c>
      <c r="F16" s="42">
        <f t="shared" si="0"/>
        <v>-1.9999999999999998</v>
      </c>
      <c r="G16" s="42">
        <f t="shared" si="1"/>
        <v>5.3990966513188084E-2</v>
      </c>
      <c r="H16" s="42">
        <f t="shared" si="2"/>
        <v>2.2750131948179219E-2</v>
      </c>
    </row>
    <row r="17" spans="5:8" x14ac:dyDescent="0.25">
      <c r="E17" s="46">
        <v>12</v>
      </c>
      <c r="F17" s="42">
        <f t="shared" si="0"/>
        <v>-1.7999999999999998</v>
      </c>
      <c r="G17" s="42">
        <f t="shared" si="1"/>
        <v>7.8950158300894177E-2</v>
      </c>
      <c r="H17" s="42">
        <f t="shared" si="2"/>
        <v>3.593031911292581E-2</v>
      </c>
    </row>
    <row r="18" spans="5:8" x14ac:dyDescent="0.25">
      <c r="E18" s="46">
        <v>13</v>
      </c>
      <c r="F18" s="42">
        <f t="shared" si="0"/>
        <v>-1.5999999999999999</v>
      </c>
      <c r="G18" s="42">
        <f t="shared" si="1"/>
        <v>0.11092083467945558</v>
      </c>
      <c r="H18" s="42">
        <f t="shared" si="2"/>
        <v>5.4799291699558009E-2</v>
      </c>
    </row>
    <row r="19" spans="5:8" x14ac:dyDescent="0.25">
      <c r="E19" s="46">
        <v>14</v>
      </c>
      <c r="F19" s="42">
        <f t="shared" si="0"/>
        <v>-1.4</v>
      </c>
      <c r="G19" s="42">
        <f t="shared" si="1"/>
        <v>0.14972746563574488</v>
      </c>
      <c r="H19" s="42">
        <f t="shared" si="2"/>
        <v>8.0756659233771053E-2</v>
      </c>
    </row>
    <row r="20" spans="5:8" x14ac:dyDescent="0.25">
      <c r="E20" s="46">
        <v>15</v>
      </c>
      <c r="F20" s="42">
        <f t="shared" si="0"/>
        <v>-1.2</v>
      </c>
      <c r="G20" s="42">
        <f t="shared" si="1"/>
        <v>0.19418605498321295</v>
      </c>
      <c r="H20" s="42">
        <f t="shared" si="2"/>
        <v>0.11506967022170828</v>
      </c>
    </row>
    <row r="21" spans="5:8" x14ac:dyDescent="0.25">
      <c r="E21" s="46">
        <v>16</v>
      </c>
      <c r="F21" s="42">
        <f t="shared" si="0"/>
        <v>-1</v>
      </c>
      <c r="G21" s="42">
        <f t="shared" si="1"/>
        <v>0.24197072451914337</v>
      </c>
      <c r="H21" s="42">
        <f t="shared" si="2"/>
        <v>0.15865525393145699</v>
      </c>
    </row>
    <row r="22" spans="5:8" x14ac:dyDescent="0.25">
      <c r="E22" s="46">
        <v>17</v>
      </c>
      <c r="F22" s="42">
        <f t="shared" si="0"/>
        <v>-0.8</v>
      </c>
      <c r="G22" s="42">
        <f t="shared" si="1"/>
        <v>0.28969155276148273</v>
      </c>
      <c r="H22" s="42">
        <f t="shared" si="2"/>
        <v>0.21185539858339661</v>
      </c>
    </row>
    <row r="23" spans="5:8" x14ac:dyDescent="0.25">
      <c r="E23" s="46">
        <v>18</v>
      </c>
      <c r="F23" s="42">
        <f t="shared" si="0"/>
        <v>-0.60000000000000009</v>
      </c>
      <c r="G23" s="42">
        <f t="shared" si="1"/>
        <v>0.33322460289179967</v>
      </c>
      <c r="H23" s="42">
        <f t="shared" si="2"/>
        <v>0.27425311775007355</v>
      </c>
    </row>
    <row r="24" spans="5:8" x14ac:dyDescent="0.25">
      <c r="E24" s="46">
        <v>19</v>
      </c>
      <c r="F24" s="42">
        <f t="shared" si="0"/>
        <v>-0.4</v>
      </c>
      <c r="G24" s="42">
        <f t="shared" si="1"/>
        <v>0.36827014030332333</v>
      </c>
      <c r="H24" s="42">
        <f t="shared" si="2"/>
        <v>0.34457825838967576</v>
      </c>
    </row>
    <row r="25" spans="5:8" x14ac:dyDescent="0.25">
      <c r="E25" s="46">
        <v>20</v>
      </c>
      <c r="F25" s="42">
        <f t="shared" si="0"/>
        <v>-0.2</v>
      </c>
      <c r="G25" s="42">
        <f t="shared" si="1"/>
        <v>0.39104269397545588</v>
      </c>
      <c r="H25" s="42">
        <f t="shared" si="2"/>
        <v>0.42074029056089696</v>
      </c>
    </row>
    <row r="26" spans="5:8" x14ac:dyDescent="0.25">
      <c r="E26" s="49">
        <v>21</v>
      </c>
      <c r="F26" s="48">
        <f>B4</f>
        <v>0</v>
      </c>
      <c r="G26" s="47">
        <f t="shared" si="1"/>
        <v>0.3989422804014327</v>
      </c>
      <c r="H26" s="47">
        <f t="shared" si="2"/>
        <v>0.5</v>
      </c>
    </row>
    <row r="27" spans="5:8" x14ac:dyDescent="0.25">
      <c r="E27" s="46">
        <v>22</v>
      </c>
      <c r="F27" s="42">
        <f t="shared" ref="F27:F46" si="3">F26+$G$3</f>
        <v>0.2</v>
      </c>
      <c r="G27" s="42">
        <f t="shared" si="1"/>
        <v>0.39104269397545588</v>
      </c>
      <c r="H27" s="42">
        <f t="shared" si="2"/>
        <v>0.57925970943910299</v>
      </c>
    </row>
    <row r="28" spans="5:8" x14ac:dyDescent="0.25">
      <c r="E28" s="46">
        <v>23</v>
      </c>
      <c r="F28" s="42">
        <f t="shared" si="3"/>
        <v>0.4</v>
      </c>
      <c r="G28" s="42">
        <f t="shared" si="1"/>
        <v>0.36827014030332333</v>
      </c>
      <c r="H28" s="42">
        <f t="shared" si="2"/>
        <v>0.65542174161032429</v>
      </c>
    </row>
    <row r="29" spans="5:8" x14ac:dyDescent="0.25">
      <c r="E29" s="46">
        <v>24</v>
      </c>
      <c r="F29" s="42">
        <f t="shared" si="3"/>
        <v>0.60000000000000009</v>
      </c>
      <c r="G29" s="42">
        <f t="shared" si="1"/>
        <v>0.33322460289179967</v>
      </c>
      <c r="H29" s="42">
        <f t="shared" si="2"/>
        <v>0.72574688224992645</v>
      </c>
    </row>
    <row r="30" spans="5:8" x14ac:dyDescent="0.25">
      <c r="E30" s="46">
        <v>25</v>
      </c>
      <c r="F30" s="42">
        <f t="shared" si="3"/>
        <v>0.8</v>
      </c>
      <c r="G30" s="42">
        <f t="shared" si="1"/>
        <v>0.28969155276148273</v>
      </c>
      <c r="H30" s="42">
        <f t="shared" si="2"/>
        <v>0.78814460141660336</v>
      </c>
    </row>
    <row r="31" spans="5:8" x14ac:dyDescent="0.25">
      <c r="E31" s="46">
        <v>26</v>
      </c>
      <c r="F31" s="42">
        <f t="shared" si="3"/>
        <v>1</v>
      </c>
      <c r="G31" s="42">
        <f t="shared" si="1"/>
        <v>0.24197072451914337</v>
      </c>
      <c r="H31" s="42">
        <f t="shared" si="2"/>
        <v>0.84134474606854304</v>
      </c>
    </row>
    <row r="32" spans="5:8" x14ac:dyDescent="0.25">
      <c r="E32" s="46">
        <v>27</v>
      </c>
      <c r="F32" s="42">
        <f t="shared" si="3"/>
        <v>1.2</v>
      </c>
      <c r="G32" s="42">
        <f t="shared" si="1"/>
        <v>0.19418605498321295</v>
      </c>
      <c r="H32" s="42">
        <f t="shared" si="2"/>
        <v>0.88493032977829178</v>
      </c>
    </row>
    <row r="33" spans="5:8" x14ac:dyDescent="0.25">
      <c r="E33" s="46">
        <v>28</v>
      </c>
      <c r="F33" s="42">
        <f t="shared" si="3"/>
        <v>1.4</v>
      </c>
      <c r="G33" s="42">
        <f t="shared" si="1"/>
        <v>0.14972746563574488</v>
      </c>
      <c r="H33" s="42">
        <f t="shared" si="2"/>
        <v>0.91924334076622893</v>
      </c>
    </row>
    <row r="34" spans="5:8" x14ac:dyDescent="0.25">
      <c r="E34" s="46">
        <v>29</v>
      </c>
      <c r="F34" s="42">
        <f t="shared" si="3"/>
        <v>1.5999999999999999</v>
      </c>
      <c r="G34" s="42">
        <f t="shared" si="1"/>
        <v>0.11092083467945558</v>
      </c>
      <c r="H34" s="42">
        <f t="shared" si="2"/>
        <v>0.94520070830044201</v>
      </c>
    </row>
    <row r="35" spans="5:8" x14ac:dyDescent="0.25">
      <c r="E35" s="46">
        <v>30</v>
      </c>
      <c r="F35" s="42">
        <f t="shared" si="3"/>
        <v>1.7999999999999998</v>
      </c>
      <c r="G35" s="42">
        <f t="shared" si="1"/>
        <v>7.8950158300894177E-2</v>
      </c>
      <c r="H35" s="42">
        <f t="shared" si="2"/>
        <v>0.96406968088707423</v>
      </c>
    </row>
    <row r="36" spans="5:8" x14ac:dyDescent="0.25">
      <c r="E36" s="46">
        <v>31</v>
      </c>
      <c r="F36" s="42">
        <f t="shared" si="3"/>
        <v>1.9999999999999998</v>
      </c>
      <c r="G36" s="42">
        <f t="shared" si="1"/>
        <v>5.3990966513188084E-2</v>
      </c>
      <c r="H36" s="42">
        <f t="shared" si="2"/>
        <v>0.97724986805182079</v>
      </c>
    </row>
    <row r="37" spans="5:8" x14ac:dyDescent="0.25">
      <c r="E37" s="46">
        <v>32</v>
      </c>
      <c r="F37" s="42">
        <f t="shared" si="3"/>
        <v>2.1999999999999997</v>
      </c>
      <c r="G37" s="42">
        <f t="shared" si="1"/>
        <v>3.5474592846231459E-2</v>
      </c>
      <c r="H37" s="42">
        <f t="shared" si="2"/>
        <v>0.98609655248650141</v>
      </c>
    </row>
    <row r="38" spans="5:8" x14ac:dyDescent="0.25">
      <c r="E38" s="46">
        <v>33</v>
      </c>
      <c r="F38" s="42">
        <f t="shared" si="3"/>
        <v>2.4</v>
      </c>
      <c r="G38" s="42">
        <f t="shared" si="1"/>
        <v>2.2394530294842899E-2</v>
      </c>
      <c r="H38" s="42">
        <f t="shared" si="2"/>
        <v>0.99180246407540384</v>
      </c>
    </row>
    <row r="39" spans="5:8" x14ac:dyDescent="0.25">
      <c r="E39" s="46">
        <v>34</v>
      </c>
      <c r="F39" s="42">
        <f t="shared" si="3"/>
        <v>2.6</v>
      </c>
      <c r="G39" s="42">
        <f t="shared" si="1"/>
        <v>1.3582969233685613E-2</v>
      </c>
      <c r="H39" s="42">
        <f t="shared" si="2"/>
        <v>0.99533881197628127</v>
      </c>
    </row>
    <row r="40" spans="5:8" x14ac:dyDescent="0.25">
      <c r="E40" s="46">
        <v>35</v>
      </c>
      <c r="F40" s="42">
        <f t="shared" si="3"/>
        <v>2.8000000000000003</v>
      </c>
      <c r="G40" s="42">
        <f t="shared" si="1"/>
        <v>7.9154515829799564E-3</v>
      </c>
      <c r="H40" s="42">
        <f t="shared" si="2"/>
        <v>0.99744486966957202</v>
      </c>
    </row>
    <row r="41" spans="5:8" x14ac:dyDescent="0.25">
      <c r="E41" s="46">
        <v>36</v>
      </c>
      <c r="F41" s="42">
        <f t="shared" si="3"/>
        <v>3.0000000000000004</v>
      </c>
      <c r="G41" s="42">
        <f t="shared" si="1"/>
        <v>4.4318484119379997E-3</v>
      </c>
      <c r="H41" s="42">
        <f t="shared" si="2"/>
        <v>0.9986501019683699</v>
      </c>
    </row>
    <row r="42" spans="5:8" x14ac:dyDescent="0.25">
      <c r="E42" s="46">
        <v>37</v>
      </c>
      <c r="F42" s="42">
        <f t="shared" si="3"/>
        <v>3.2000000000000006</v>
      </c>
      <c r="G42" s="42">
        <f t="shared" si="1"/>
        <v>2.3840882014648382E-3</v>
      </c>
      <c r="H42" s="42">
        <f t="shared" si="2"/>
        <v>0.99931286206208414</v>
      </c>
    </row>
    <row r="43" spans="5:8" x14ac:dyDescent="0.25">
      <c r="E43" s="46">
        <v>38</v>
      </c>
      <c r="F43" s="42">
        <f t="shared" si="3"/>
        <v>3.4000000000000008</v>
      </c>
      <c r="G43" s="42">
        <f t="shared" si="1"/>
        <v>1.2322191684730154E-3</v>
      </c>
      <c r="H43" s="42">
        <f t="shared" si="2"/>
        <v>0.99966307073432314</v>
      </c>
    </row>
    <row r="44" spans="5:8" x14ac:dyDescent="0.25">
      <c r="E44" s="46">
        <v>39</v>
      </c>
      <c r="F44" s="42">
        <f t="shared" si="3"/>
        <v>3.600000000000001</v>
      </c>
      <c r="G44" s="42">
        <f t="shared" si="1"/>
        <v>6.1190193011377027E-4</v>
      </c>
      <c r="H44" s="42">
        <f t="shared" si="2"/>
        <v>0.99984089140984245</v>
      </c>
    </row>
    <row r="45" spans="5:8" x14ac:dyDescent="0.25">
      <c r="E45" s="46">
        <v>40</v>
      </c>
      <c r="F45" s="42">
        <f t="shared" si="3"/>
        <v>3.8000000000000012</v>
      </c>
      <c r="G45" s="42">
        <f t="shared" si="1"/>
        <v>2.9194692579145897E-4</v>
      </c>
      <c r="H45" s="42">
        <f t="shared" si="2"/>
        <v>0.99992765195607491</v>
      </c>
    </row>
    <row r="46" spans="5:8" x14ac:dyDescent="0.25">
      <c r="E46" s="46">
        <v>41</v>
      </c>
      <c r="F46" s="42">
        <f t="shared" si="3"/>
        <v>4.0000000000000009</v>
      </c>
      <c r="G46" s="42">
        <f t="shared" si="1"/>
        <v>1.3383022576488488E-4</v>
      </c>
      <c r="H46" s="42">
        <f t="shared" si="2"/>
        <v>0.99996832875816688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95250</xdr:colOff>
                    <xdr:row>7</xdr:row>
                    <xdr:rowOff>38100</xdr:rowOff>
                  </from>
                  <to>
                    <xdr:col>2</xdr:col>
                    <xdr:colOff>200025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Spinner 4">
              <controlPr defaultSize="0" autoPict="0">
                <anchor moveWithCells="1" sizeWithCells="1">
                  <from>
                    <xdr:col>2</xdr:col>
                    <xdr:colOff>142875</xdr:colOff>
                    <xdr:row>3</xdr:row>
                    <xdr:rowOff>57150</xdr:rowOff>
                  </from>
                  <to>
                    <xdr:col>2</xdr:col>
                    <xdr:colOff>666750</xdr:colOff>
                    <xdr:row>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Spinner 7">
              <controlPr defaultSize="0" autoPict="0">
                <anchor moveWithCells="1" sizeWithCells="1">
                  <from>
                    <xdr:col>2</xdr:col>
                    <xdr:colOff>142875</xdr:colOff>
                    <xdr:row>4</xdr:row>
                    <xdr:rowOff>28575</xdr:rowOff>
                  </from>
                  <to>
                    <xdr:col>2</xdr:col>
                    <xdr:colOff>666750</xdr:colOff>
                    <xdr:row>4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7" customWidth="1"/>
    <col min="2" max="16384" width="9.140625" style="7" hidden="1"/>
  </cols>
  <sheetData>
    <row r="1" spans="1:7" ht="36.75" customHeight="1" x14ac:dyDescent="0.25">
      <c r="A1" s="68" t="s">
        <v>2</v>
      </c>
      <c r="B1" s="68"/>
      <c r="C1" s="68"/>
      <c r="D1" s="68"/>
      <c r="E1" s="68"/>
      <c r="F1" s="68"/>
      <c r="G1" s="68"/>
    </row>
    <row r="2" spans="1:7" ht="107.25" customHeight="1" x14ac:dyDescent="0.25">
      <c r="A2" s="8" t="s">
        <v>3</v>
      </c>
    </row>
    <row r="3" spans="1:7" ht="105" customHeight="1" x14ac:dyDescent="0.25">
      <c r="A3" s="8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Пример</vt:lpstr>
      <vt:lpstr>График</vt:lpstr>
      <vt:lpstr>Генерация</vt:lpstr>
      <vt:lpstr>Задачи</vt:lpstr>
      <vt:lpstr>Линейн.комбинация</vt:lpstr>
      <vt:lpstr>Влияние параметров</vt:lpstr>
      <vt:lpstr>EXCEL2.RU</vt:lpstr>
      <vt:lpstr>мю</vt:lpstr>
      <vt:lpstr>сигма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УУУУУ</cp:lastModifiedBy>
  <dcterms:created xsi:type="dcterms:W3CDTF">2015-12-29T05:54:24Z</dcterms:created>
  <dcterms:modified xsi:type="dcterms:W3CDTF">2024-12-31T12:52:21Z</dcterms:modified>
</cp:coreProperties>
</file>