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Распределения\"/>
    </mc:Choice>
  </mc:AlternateContent>
  <bookViews>
    <workbookView xWindow="120" yWindow="165" windowWidth="18975" windowHeight="11835"/>
  </bookViews>
  <sheets>
    <sheet name="Пример" sheetId="10" r:id="rId1"/>
    <sheet name="Графики" sheetId="9" r:id="rId2"/>
    <sheet name="Генерация" sheetId="11" r:id="rId3"/>
    <sheet name="Задачи" sheetId="12" r:id="rId4"/>
    <sheet name="EXCEL2.RU" sheetId="5" r:id="rId5"/>
    <sheet name="EXCEL2.RU (2)" sheetId="6" state="veryHidden" r:id="rId6"/>
  </sheets>
  <definedNames>
    <definedName name="anscount" hidden="1">2</definedName>
    <definedName name="limcount" hidden="1">2</definedName>
    <definedName name="sencount" hidden="1">4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Пример!#REF!</definedName>
    <definedName name="solver_typ" localSheetId="0" hidden="1">1</definedName>
    <definedName name="solver_val" localSheetId="0" hidden="1">0</definedName>
    <definedName name="solver_ver" localSheetId="0" hidden="1">3</definedName>
    <definedName name="мю">Пример!$B$7</definedName>
    <definedName name="сигма">Пример!$B$8</definedName>
  </definedNames>
  <calcPr calcId="162913"/>
</workbook>
</file>

<file path=xl/calcChain.xml><?xml version="1.0" encoding="utf-8"?>
<calcChain xmlns="http://schemas.openxmlformats.org/spreadsheetml/2006/main">
  <c r="N16" i="10" l="1"/>
  <c r="N15" i="10"/>
  <c r="B26" i="10"/>
  <c r="A11" i="10" l="1"/>
  <c r="D7" i="12" l="1"/>
  <c r="D15" i="12"/>
  <c r="B14" i="12"/>
  <c r="B13" i="12"/>
  <c r="D22" i="12" l="1"/>
  <c r="D21" i="12"/>
  <c r="A2" i="12"/>
  <c r="A18" i="12"/>
  <c r="E13" i="12"/>
  <c r="D14" i="12"/>
  <c r="D13" i="12"/>
  <c r="A10" i="12"/>
  <c r="E5" i="12"/>
  <c r="D6" i="12"/>
  <c r="D5" i="12"/>
  <c r="B26" i="11"/>
  <c r="C26" i="11" s="1"/>
  <c r="B27" i="11"/>
  <c r="C27" i="11" s="1"/>
  <c r="B28" i="11"/>
  <c r="C28" i="11" s="1"/>
  <c r="B29" i="11"/>
  <c r="C29" i="11" s="1"/>
  <c r="B30" i="11"/>
  <c r="C30" i="11" s="1"/>
  <c r="B31" i="11"/>
  <c r="C31" i="11" s="1"/>
  <c r="B32" i="11"/>
  <c r="C32" i="11" s="1"/>
  <c r="B33" i="11"/>
  <c r="C33" i="11" s="1"/>
  <c r="B34" i="11"/>
  <c r="C34" i="11" s="1"/>
  <c r="B35" i="11"/>
  <c r="C35" i="11" s="1"/>
  <c r="B36" i="11"/>
  <c r="C36" i="11" s="1"/>
  <c r="B37" i="11"/>
  <c r="C37" i="11" s="1"/>
  <c r="B38" i="11"/>
  <c r="C38" i="11" s="1"/>
  <c r="B39" i="11"/>
  <c r="C39" i="11" s="1"/>
  <c r="B40" i="11"/>
  <c r="C40" i="11" s="1"/>
  <c r="B41" i="11"/>
  <c r="C41" i="11" s="1"/>
  <c r="B42" i="11"/>
  <c r="C42" i="11" s="1"/>
  <c r="B43" i="11"/>
  <c r="C43" i="11" s="1"/>
  <c r="B44" i="11"/>
  <c r="C44" i="11" s="1"/>
  <c r="B45" i="11"/>
  <c r="C45" i="11" s="1"/>
  <c r="B46" i="11"/>
  <c r="C46" i="11" s="1"/>
  <c r="B64" i="11"/>
  <c r="C64" i="11" s="1"/>
  <c r="B65" i="11"/>
  <c r="C65" i="11" s="1"/>
  <c r="B66" i="11"/>
  <c r="C66" i="11" s="1"/>
  <c r="B67" i="11"/>
  <c r="C67" i="11" s="1"/>
  <c r="B68" i="11"/>
  <c r="C68" i="11" s="1"/>
  <c r="B69" i="11"/>
  <c r="C69" i="11" s="1"/>
  <c r="B70" i="11"/>
  <c r="C70" i="11" s="1"/>
  <c r="B71" i="11"/>
  <c r="C71" i="11" s="1"/>
  <c r="B72" i="11"/>
  <c r="C72" i="11" s="1"/>
  <c r="B73" i="11"/>
  <c r="C73" i="11" s="1"/>
  <c r="B74" i="11"/>
  <c r="C74" i="11" s="1"/>
  <c r="B75" i="11"/>
  <c r="C75" i="11" s="1"/>
  <c r="B76" i="11"/>
  <c r="C76" i="11" s="1"/>
  <c r="B77" i="11"/>
  <c r="C77" i="11" s="1"/>
  <c r="B78" i="11"/>
  <c r="C78" i="11" s="1"/>
  <c r="B79" i="11"/>
  <c r="C79" i="11" s="1"/>
  <c r="B80" i="11"/>
  <c r="C80" i="11" s="1"/>
  <c r="B81" i="11"/>
  <c r="C81" i="11" s="1"/>
  <c r="B82" i="11"/>
  <c r="C82" i="11" s="1"/>
  <c r="B83" i="11"/>
  <c r="C83" i="11" s="1"/>
  <c r="B84" i="11"/>
  <c r="C84" i="11" s="1"/>
  <c r="B85" i="11"/>
  <c r="C85" i="11" s="1"/>
  <c r="B86" i="11"/>
  <c r="C86" i="11" s="1"/>
  <c r="B87" i="11"/>
  <c r="C87" i="11" s="1"/>
  <c r="B88" i="11"/>
  <c r="C88" i="11" s="1"/>
  <c r="B89" i="11"/>
  <c r="C89" i="11" s="1"/>
  <c r="B90" i="11"/>
  <c r="C90" i="11" s="1"/>
  <c r="B91" i="11"/>
  <c r="C91" i="11" s="1"/>
  <c r="B92" i="11"/>
  <c r="C92" i="11" s="1"/>
  <c r="B93" i="11"/>
  <c r="C93" i="11" s="1"/>
  <c r="B94" i="11"/>
  <c r="C94" i="11" s="1"/>
  <c r="B95" i="11"/>
  <c r="C95" i="11" s="1"/>
  <c r="B96" i="11"/>
  <c r="C96" i="11" s="1"/>
  <c r="B97" i="11"/>
  <c r="C97" i="11" s="1"/>
  <c r="B98" i="11"/>
  <c r="C98" i="11" s="1"/>
  <c r="B99" i="11"/>
  <c r="C99" i="11" s="1"/>
  <c r="B121" i="11"/>
  <c r="C121" i="11" s="1"/>
  <c r="B122" i="11"/>
  <c r="C122" i="11" s="1"/>
  <c r="B123" i="11"/>
  <c r="C123" i="11" s="1"/>
  <c r="B124" i="11"/>
  <c r="C124" i="11" s="1"/>
  <c r="B125" i="11"/>
  <c r="C125" i="11" s="1"/>
  <c r="B126" i="11"/>
  <c r="C126" i="11" s="1"/>
  <c r="B127" i="11"/>
  <c r="C127" i="11" s="1"/>
  <c r="B128" i="11"/>
  <c r="C128" i="11" s="1"/>
  <c r="B129" i="11"/>
  <c r="C129" i="11" s="1"/>
  <c r="B130" i="11"/>
  <c r="C130" i="11" s="1"/>
  <c r="B131" i="11"/>
  <c r="C131" i="11" s="1"/>
  <c r="B132" i="11"/>
  <c r="C132" i="11" s="1"/>
  <c r="B133" i="11"/>
  <c r="C133" i="11" s="1"/>
  <c r="B134" i="11"/>
  <c r="C134" i="11" s="1"/>
  <c r="B135" i="11"/>
  <c r="C135" i="11" s="1"/>
  <c r="B136" i="11"/>
  <c r="C136" i="11" s="1"/>
  <c r="B137" i="11"/>
  <c r="C137" i="11" s="1"/>
  <c r="B138" i="11"/>
  <c r="C138" i="11" s="1"/>
  <c r="B139" i="11"/>
  <c r="C139" i="11" s="1"/>
  <c r="B140" i="11"/>
  <c r="C140" i="11" s="1"/>
  <c r="B141" i="11"/>
  <c r="C141" i="11" s="1"/>
  <c r="B142" i="11"/>
  <c r="C142" i="11" s="1"/>
  <c r="B143" i="11"/>
  <c r="C143" i="11" s="1"/>
  <c r="B144" i="11"/>
  <c r="C144" i="11" s="1"/>
  <c r="B145" i="11"/>
  <c r="C145" i="11" s="1"/>
  <c r="B146" i="11"/>
  <c r="C146" i="11" s="1"/>
  <c r="B147" i="11"/>
  <c r="C147" i="11" s="1"/>
  <c r="B148" i="11"/>
  <c r="C148" i="11" s="1"/>
  <c r="B149" i="11"/>
  <c r="C149" i="11" s="1"/>
  <c r="B150" i="11"/>
  <c r="C150" i="11" s="1"/>
  <c r="B151" i="11"/>
  <c r="C151" i="11" s="1"/>
  <c r="B152" i="11"/>
  <c r="C152" i="11" s="1"/>
  <c r="B153" i="11"/>
  <c r="C153" i="11" s="1"/>
  <c r="B154" i="11"/>
  <c r="C154" i="11" s="1"/>
  <c r="B155" i="11"/>
  <c r="C155" i="11" s="1"/>
  <c r="B156" i="11"/>
  <c r="C156" i="11" s="1"/>
  <c r="B157" i="11"/>
  <c r="C157" i="11" s="1"/>
  <c r="B158" i="11"/>
  <c r="C158" i="11" s="1"/>
  <c r="B159" i="11"/>
  <c r="C159" i="11" s="1"/>
  <c r="B160" i="11"/>
  <c r="C160" i="11" s="1"/>
  <c r="B161" i="11"/>
  <c r="C161" i="11" s="1"/>
  <c r="B162" i="11"/>
  <c r="C162" i="11" s="1"/>
  <c r="B163" i="11"/>
  <c r="C163" i="11" s="1"/>
  <c r="B164" i="11"/>
  <c r="C164" i="11" s="1"/>
  <c r="B165" i="11"/>
  <c r="C165" i="11" s="1"/>
  <c r="B166" i="11"/>
  <c r="C166" i="11" s="1"/>
  <c r="B167" i="11"/>
  <c r="C167" i="11" s="1"/>
  <c r="B168" i="11"/>
  <c r="C168" i="11" s="1"/>
  <c r="B169" i="11"/>
  <c r="C169" i="11" s="1"/>
  <c r="B170" i="11"/>
  <c r="C170" i="11" s="1"/>
  <c r="B171" i="11"/>
  <c r="C171" i="11" s="1"/>
  <c r="B172" i="11"/>
  <c r="C172" i="11" s="1"/>
  <c r="B173" i="11"/>
  <c r="C173" i="11" s="1"/>
  <c r="B174" i="11"/>
  <c r="C174" i="11" s="1"/>
  <c r="B175" i="11"/>
  <c r="C175" i="11" s="1"/>
  <c r="B176" i="11"/>
  <c r="C176" i="11" s="1"/>
  <c r="B177" i="11"/>
  <c r="C177" i="11" s="1"/>
  <c r="B178" i="11"/>
  <c r="C178" i="11" s="1"/>
  <c r="B179" i="11"/>
  <c r="C179" i="11" s="1"/>
  <c r="B180" i="11"/>
  <c r="C180" i="11" s="1"/>
  <c r="B181" i="11"/>
  <c r="C181" i="11" s="1"/>
  <c r="B182" i="11"/>
  <c r="C182" i="11" s="1"/>
  <c r="B183" i="11"/>
  <c r="C183" i="11" s="1"/>
  <c r="B184" i="11"/>
  <c r="C184" i="11" s="1"/>
  <c r="B185" i="11"/>
  <c r="C185" i="11" s="1"/>
  <c r="B186" i="11"/>
  <c r="C186" i="11" s="1"/>
  <c r="B187" i="11"/>
  <c r="C187" i="11" s="1"/>
  <c r="B188" i="11"/>
  <c r="C188" i="11" s="1"/>
  <c r="B189" i="11"/>
  <c r="C189" i="11" s="1"/>
  <c r="B190" i="11"/>
  <c r="C190" i="11" s="1"/>
  <c r="B191" i="11"/>
  <c r="C191" i="11" s="1"/>
  <c r="B192" i="11"/>
  <c r="C192" i="11" s="1"/>
  <c r="B193" i="11"/>
  <c r="C193" i="11" s="1"/>
  <c r="B194" i="11"/>
  <c r="C194" i="11" s="1"/>
  <c r="B195" i="11"/>
  <c r="C195" i="11" s="1"/>
  <c r="B196" i="11"/>
  <c r="C196" i="11" s="1"/>
  <c r="B13" i="11"/>
  <c r="B12" i="11"/>
  <c r="C11" i="9" l="1"/>
  <c r="B17" i="11"/>
  <c r="C17" i="11" s="1"/>
  <c r="B18" i="11"/>
  <c r="C18" i="11" s="1"/>
  <c r="B19" i="11"/>
  <c r="C19" i="11" s="1"/>
  <c r="B20" i="11"/>
  <c r="C20" i="11" s="1"/>
  <c r="B21" i="11"/>
  <c r="C21" i="11" s="1"/>
  <c r="B22" i="11"/>
  <c r="C22" i="11" s="1"/>
  <c r="B23" i="11"/>
  <c r="C23" i="11" s="1"/>
  <c r="B24" i="11"/>
  <c r="C24" i="11" s="1"/>
  <c r="B25" i="11"/>
  <c r="C25" i="11" s="1"/>
  <c r="B47" i="11"/>
  <c r="C47" i="11" s="1"/>
  <c r="B48" i="11"/>
  <c r="C48" i="11" s="1"/>
  <c r="B49" i="11"/>
  <c r="C49" i="11" s="1"/>
  <c r="B50" i="11"/>
  <c r="C50" i="11" s="1"/>
  <c r="B51" i="11"/>
  <c r="C51" i="11" s="1"/>
  <c r="B52" i="11"/>
  <c r="C52" i="11" s="1"/>
  <c r="B53" i="11"/>
  <c r="C53" i="11" s="1"/>
  <c r="B54" i="11"/>
  <c r="C54" i="11" s="1"/>
  <c r="B55" i="11"/>
  <c r="C55" i="11" s="1"/>
  <c r="B56" i="11"/>
  <c r="C56" i="11" s="1"/>
  <c r="B57" i="11"/>
  <c r="C57" i="11" s="1"/>
  <c r="B58" i="11"/>
  <c r="C58" i="11" s="1"/>
  <c r="B59" i="11"/>
  <c r="C59" i="11" s="1"/>
  <c r="B60" i="11"/>
  <c r="C60" i="11" s="1"/>
  <c r="B61" i="11"/>
  <c r="C61" i="11" s="1"/>
  <c r="B62" i="11"/>
  <c r="C62" i="11" s="1"/>
  <c r="B63" i="11"/>
  <c r="C63" i="11" s="1"/>
  <c r="B100" i="11"/>
  <c r="C100" i="11" s="1"/>
  <c r="B101" i="11"/>
  <c r="C101" i="11" s="1"/>
  <c r="B102" i="11"/>
  <c r="C102" i="11" s="1"/>
  <c r="B103" i="11"/>
  <c r="C103" i="11" s="1"/>
  <c r="B104" i="11"/>
  <c r="C104" i="11" s="1"/>
  <c r="B105" i="11"/>
  <c r="C105" i="11" s="1"/>
  <c r="B106" i="11"/>
  <c r="C106" i="11" s="1"/>
  <c r="B107" i="11"/>
  <c r="C107" i="11" s="1"/>
  <c r="B108" i="11"/>
  <c r="C108" i="11" s="1"/>
  <c r="B109" i="11"/>
  <c r="C109" i="11" s="1"/>
  <c r="B110" i="11"/>
  <c r="C110" i="11" s="1"/>
  <c r="B111" i="11"/>
  <c r="C111" i="11" s="1"/>
  <c r="B112" i="11"/>
  <c r="C112" i="11" s="1"/>
  <c r="B113" i="11"/>
  <c r="C113" i="11" s="1"/>
  <c r="B114" i="11"/>
  <c r="C114" i="11" s="1"/>
  <c r="B115" i="11"/>
  <c r="C115" i="11" s="1"/>
  <c r="B116" i="11"/>
  <c r="C116" i="11" s="1"/>
  <c r="B117" i="11"/>
  <c r="C117" i="11" s="1"/>
  <c r="B118" i="11"/>
  <c r="C118" i="11" s="1"/>
  <c r="B119" i="11"/>
  <c r="C119" i="11" s="1"/>
  <c r="B120" i="11"/>
  <c r="C120" i="11" s="1"/>
  <c r="B197" i="11"/>
  <c r="C197" i="11" s="1"/>
  <c r="B198" i="11"/>
  <c r="C198" i="11" s="1"/>
  <c r="B199" i="11"/>
  <c r="C199" i="11" s="1"/>
  <c r="B200" i="11"/>
  <c r="C200" i="11" s="1"/>
  <c r="B201" i="11"/>
  <c r="C201" i="11" s="1"/>
  <c r="B202" i="11"/>
  <c r="C202" i="11" s="1"/>
  <c r="B203" i="11"/>
  <c r="C203" i="11" s="1"/>
  <c r="B204" i="11"/>
  <c r="C204" i="11" s="1"/>
  <c r="B205" i="11"/>
  <c r="C205" i="11" s="1"/>
  <c r="B206" i="11"/>
  <c r="C206" i="11" s="1"/>
  <c r="B207" i="11"/>
  <c r="C207" i="11" s="1"/>
  <c r="B208" i="11"/>
  <c r="C208" i="11" s="1"/>
  <c r="B209" i="11"/>
  <c r="C209" i="11" s="1"/>
  <c r="B210" i="11"/>
  <c r="C210" i="11" s="1"/>
  <c r="B211" i="11"/>
  <c r="C211" i="11" s="1"/>
  <c r="B212" i="11"/>
  <c r="C212" i="11" s="1"/>
  <c r="B213" i="11"/>
  <c r="C213" i="11" s="1"/>
  <c r="B214" i="11"/>
  <c r="C214" i="11" s="1"/>
  <c r="B215" i="11"/>
  <c r="C215" i="11" s="1"/>
  <c r="B16" i="11" l="1"/>
  <c r="C13" i="11" s="1"/>
  <c r="C12" i="11" l="1"/>
  <c r="C8" i="11"/>
  <c r="C16" i="11"/>
  <c r="B7" i="11"/>
  <c r="B17" i="9"/>
  <c r="B8" i="11" l="1"/>
  <c r="C17" i="9"/>
  <c r="I14" i="9"/>
  <c r="B12" i="9"/>
  <c r="G22" i="9" s="1"/>
  <c r="B11" i="9"/>
  <c r="G20" i="9" s="1"/>
  <c r="B10" i="9"/>
  <c r="B9" i="9"/>
  <c r="G18" i="9" s="1"/>
  <c r="A3" i="9"/>
  <c r="G17" i="9"/>
  <c r="D29" i="11" l="1"/>
  <c r="D33" i="11"/>
  <c r="D37" i="11"/>
  <c r="D41" i="11"/>
  <c r="D45" i="11"/>
  <c r="D44" i="11"/>
  <c r="D28" i="11"/>
  <c r="D43" i="11"/>
  <c r="D27" i="11"/>
  <c r="D32" i="11"/>
  <c r="D39" i="11"/>
  <c r="D46" i="11"/>
  <c r="D40" i="11"/>
  <c r="D42" i="11"/>
  <c r="D36" i="11"/>
  <c r="D38" i="11"/>
  <c r="D35" i="11"/>
  <c r="D34" i="11"/>
  <c r="D31" i="11"/>
  <c r="D30" i="11"/>
  <c r="D26" i="11"/>
  <c r="D80" i="11"/>
  <c r="D84" i="11"/>
  <c r="D92" i="11"/>
  <c r="D96" i="11"/>
  <c r="D79" i="11"/>
  <c r="D83" i="11"/>
  <c r="D87" i="11"/>
  <c r="D91" i="11"/>
  <c r="D72" i="11"/>
  <c r="D76" i="11"/>
  <c r="D88" i="11"/>
  <c r="D67" i="11"/>
  <c r="D71" i="11"/>
  <c r="D75" i="11"/>
  <c r="D95" i="11"/>
  <c r="D99" i="11"/>
  <c r="D93" i="11"/>
  <c r="D65" i="11"/>
  <c r="D74" i="11"/>
  <c r="D69" i="11"/>
  <c r="D82" i="11"/>
  <c r="D86" i="11"/>
  <c r="D97" i="11"/>
  <c r="D94" i="11"/>
  <c r="D66" i="11"/>
  <c r="D73" i="11"/>
  <c r="D77" i="11"/>
  <c r="D90" i="11"/>
  <c r="D85" i="11"/>
  <c r="D98" i="11"/>
  <c r="D68" i="11"/>
  <c r="D70" i="11"/>
  <c r="D81" i="11"/>
  <c r="D78" i="11"/>
  <c r="D89" i="11"/>
  <c r="D64" i="11"/>
  <c r="D132" i="11"/>
  <c r="D136" i="11"/>
  <c r="D144" i="11"/>
  <c r="D160" i="11"/>
  <c r="D164" i="11"/>
  <c r="D176" i="11"/>
  <c r="D180" i="11"/>
  <c r="D192" i="11"/>
  <c r="D196" i="11"/>
  <c r="D124" i="11"/>
  <c r="D128" i="11"/>
  <c r="D140" i="11"/>
  <c r="D148" i="11"/>
  <c r="D152" i="11"/>
  <c r="D156" i="11"/>
  <c r="D168" i="11"/>
  <c r="D172" i="11"/>
  <c r="D184" i="11"/>
  <c r="D188" i="11"/>
  <c r="D195" i="11"/>
  <c r="D158" i="11"/>
  <c r="D126" i="11"/>
  <c r="D165" i="11"/>
  <c r="D133" i="11"/>
  <c r="D186" i="11"/>
  <c r="D170" i="11"/>
  <c r="D154" i="11"/>
  <c r="D138" i="11"/>
  <c r="D122" i="11"/>
  <c r="D166" i="11"/>
  <c r="D134" i="11"/>
  <c r="D185" i="11"/>
  <c r="D153" i="11"/>
  <c r="D121" i="11"/>
  <c r="D139" i="11"/>
  <c r="D179" i="11"/>
  <c r="D161" i="11"/>
  <c r="D182" i="11"/>
  <c r="D155" i="11"/>
  <c r="D189" i="11"/>
  <c r="D157" i="11"/>
  <c r="D125" i="11"/>
  <c r="D183" i="11"/>
  <c r="D167" i="11"/>
  <c r="D151" i="11"/>
  <c r="D135" i="11"/>
  <c r="D190" i="11"/>
  <c r="D163" i="11"/>
  <c r="D131" i="11"/>
  <c r="D177" i="11"/>
  <c r="D145" i="11"/>
  <c r="D174" i="11"/>
  <c r="D142" i="11"/>
  <c r="D181" i="11"/>
  <c r="D149" i="11"/>
  <c r="D194" i="11"/>
  <c r="D178" i="11"/>
  <c r="D162" i="11"/>
  <c r="D146" i="11"/>
  <c r="D130" i="11"/>
  <c r="D187" i="11"/>
  <c r="D150" i="11"/>
  <c r="D123" i="11"/>
  <c r="D169" i="11"/>
  <c r="D137" i="11"/>
  <c r="D171" i="11"/>
  <c r="D173" i="11"/>
  <c r="D141" i="11"/>
  <c r="D191" i="11"/>
  <c r="D175" i="11"/>
  <c r="D159" i="11"/>
  <c r="D143" i="11"/>
  <c r="D127" i="11"/>
  <c r="D147" i="11"/>
  <c r="D193" i="11"/>
  <c r="D129" i="11"/>
  <c r="D16" i="11"/>
  <c r="D200" i="11"/>
  <c r="D60" i="11"/>
  <c r="D20" i="11"/>
  <c r="D118" i="11"/>
  <c r="D51" i="11"/>
  <c r="D198" i="11"/>
  <c r="D117" i="11"/>
  <c r="D101" i="11"/>
  <c r="D50" i="11"/>
  <c r="D212" i="11"/>
  <c r="D103" i="11"/>
  <c r="D114" i="11"/>
  <c r="D23" i="11"/>
  <c r="D201" i="11"/>
  <c r="D108" i="11"/>
  <c r="D57" i="11"/>
  <c r="D21" i="11"/>
  <c r="D115" i="11"/>
  <c r="D52" i="11"/>
  <c r="D215" i="11"/>
  <c r="D110" i="11"/>
  <c r="D47" i="11"/>
  <c r="D113" i="11"/>
  <c r="D62" i="11"/>
  <c r="D204" i="11"/>
  <c r="D56" i="11"/>
  <c r="D106" i="11"/>
  <c r="D214" i="11"/>
  <c r="D197" i="11"/>
  <c r="D120" i="11"/>
  <c r="D104" i="11"/>
  <c r="D53" i="11"/>
  <c r="D17" i="11"/>
  <c r="D107" i="11"/>
  <c r="D48" i="11"/>
  <c r="D211" i="11"/>
  <c r="D102" i="11"/>
  <c r="D19" i="11"/>
  <c r="D109" i="11"/>
  <c r="D58" i="11"/>
  <c r="D22" i="11"/>
  <c r="D119" i="11"/>
  <c r="D207" i="11"/>
  <c r="D63" i="11"/>
  <c r="D210" i="11"/>
  <c r="D116" i="11"/>
  <c r="D100" i="11"/>
  <c r="D54" i="11"/>
  <c r="D199" i="11"/>
  <c r="D55" i="11"/>
  <c r="D205" i="11"/>
  <c r="D112" i="11"/>
  <c r="D25" i="11"/>
  <c r="D213" i="11"/>
  <c r="D209" i="11"/>
  <c r="D49" i="11"/>
  <c r="D208" i="11"/>
  <c r="D24" i="11"/>
  <c r="D203" i="11"/>
  <c r="D59" i="11"/>
  <c r="D206" i="11"/>
  <c r="D105" i="11"/>
  <c r="D18" i="11"/>
  <c r="D111" i="11"/>
  <c r="D202" i="11"/>
  <c r="D61" i="11"/>
  <c r="F19" i="9"/>
  <c r="F21" i="9"/>
  <c r="F17" i="9"/>
  <c r="B9" i="11" l="1"/>
  <c r="K26" i="10"/>
  <c r="J26" i="10"/>
  <c r="E27" i="10"/>
  <c r="E26" i="10"/>
  <c r="I26" i="10"/>
  <c r="H26" i="10"/>
  <c r="C27" i="10"/>
  <c r="F27" i="10"/>
  <c r="F26" i="10"/>
  <c r="C26" i="10"/>
  <c r="A27" i="10"/>
  <c r="K27" i="10" s="1"/>
  <c r="B19" i="10"/>
  <c r="C18" i="10"/>
  <c r="B18" i="10"/>
  <c r="B17" i="10"/>
  <c r="B16" i="10"/>
  <c r="B15" i="10"/>
  <c r="M15" i="10" l="1"/>
  <c r="M16" i="10"/>
  <c r="B27" i="10"/>
  <c r="I27" i="10"/>
  <c r="A28" i="10"/>
  <c r="H27" i="10"/>
  <c r="J27" i="10"/>
  <c r="B11" i="10"/>
  <c r="A29" i="10" l="1"/>
  <c r="J28" i="10"/>
  <c r="E28" i="10"/>
  <c r="C28" i="10"/>
  <c r="F28" i="10"/>
  <c r="H28" i="10"/>
  <c r="K28" i="10"/>
  <c r="I28" i="10"/>
  <c r="B28" i="10"/>
  <c r="A18" i="9"/>
  <c r="F22" i="9"/>
  <c r="F20" i="9"/>
  <c r="A30" i="10" l="1"/>
  <c r="I29" i="10"/>
  <c r="J29" i="10"/>
  <c r="E29" i="10"/>
  <c r="C29" i="10"/>
  <c r="F29" i="10"/>
  <c r="K29" i="10"/>
  <c r="H29" i="10"/>
  <c r="B29" i="10"/>
  <c r="B18" i="9"/>
  <c r="C18" i="9"/>
  <c r="A19" i="9"/>
  <c r="F18" i="9"/>
  <c r="A31" i="10" l="1"/>
  <c r="K30" i="10"/>
  <c r="I30" i="10"/>
  <c r="B30" i="10"/>
  <c r="E30" i="10"/>
  <c r="J30" i="10"/>
  <c r="C30" i="10"/>
  <c r="F30" i="10"/>
  <c r="H30" i="10"/>
  <c r="B19" i="9"/>
  <c r="C19" i="9"/>
  <c r="A20" i="9"/>
  <c r="A32" i="10" l="1"/>
  <c r="K31" i="10"/>
  <c r="H31" i="10"/>
  <c r="I31" i="10"/>
  <c r="B31" i="10"/>
  <c r="E31" i="10"/>
  <c r="C31" i="10"/>
  <c r="F31" i="10"/>
  <c r="J31" i="10"/>
  <c r="B20" i="9"/>
  <c r="C20" i="9"/>
  <c r="A21" i="9"/>
  <c r="A22" i="9"/>
  <c r="A33" i="10" l="1"/>
  <c r="J32" i="10"/>
  <c r="E32" i="10"/>
  <c r="C32" i="10"/>
  <c r="F32" i="10"/>
  <c r="H32" i="10"/>
  <c r="K32" i="10"/>
  <c r="I32" i="10"/>
  <c r="B32" i="10"/>
  <c r="B22" i="9"/>
  <c r="C22" i="9"/>
  <c r="B21" i="9"/>
  <c r="C21" i="9"/>
  <c r="A23" i="9"/>
  <c r="A34" i="10" l="1"/>
  <c r="I33" i="10"/>
  <c r="J33" i="10"/>
  <c r="E33" i="10"/>
  <c r="C33" i="10"/>
  <c r="F33" i="10"/>
  <c r="K33" i="10"/>
  <c r="H33" i="10"/>
  <c r="B33" i="10"/>
  <c r="B23" i="9"/>
  <c r="C23" i="9"/>
  <c r="A24" i="9"/>
  <c r="A35" i="10" l="1"/>
  <c r="K34" i="10"/>
  <c r="I34" i="10"/>
  <c r="B34" i="10"/>
  <c r="E34" i="10"/>
  <c r="J34" i="10"/>
  <c r="C34" i="10"/>
  <c r="F34" i="10"/>
  <c r="H34" i="10"/>
  <c r="B24" i="9"/>
  <c r="C24" i="9"/>
  <c r="A25" i="9"/>
  <c r="A36" i="10" l="1"/>
  <c r="K35" i="10"/>
  <c r="H35" i="10"/>
  <c r="I35" i="10"/>
  <c r="B35" i="10"/>
  <c r="E35" i="10"/>
  <c r="C35" i="10"/>
  <c r="J35" i="10"/>
  <c r="F35" i="10"/>
  <c r="B25" i="9"/>
  <c r="C25" i="9"/>
  <c r="A26" i="9"/>
  <c r="J36" i="10" l="1"/>
  <c r="E36" i="10"/>
  <c r="C36" i="10"/>
  <c r="F36" i="10"/>
  <c r="H36" i="10"/>
  <c r="K36" i="10"/>
  <c r="I36" i="10"/>
  <c r="B36" i="10"/>
  <c r="B26" i="9"/>
  <c r="C26" i="9"/>
  <c r="A27" i="9"/>
  <c r="B27" i="9" l="1"/>
  <c r="C27" i="9"/>
  <c r="A28" i="9"/>
  <c r="B28" i="9" l="1"/>
  <c r="C28" i="9"/>
  <c r="A29" i="9"/>
  <c r="B29" i="9" l="1"/>
  <c r="C29" i="9"/>
  <c r="A30" i="9"/>
  <c r="B30" i="9" l="1"/>
  <c r="C30" i="9"/>
  <c r="A31" i="9"/>
  <c r="B31" i="9" l="1"/>
  <c r="C31" i="9"/>
  <c r="A32" i="9"/>
  <c r="B32" i="9" l="1"/>
  <c r="C32" i="9"/>
  <c r="A33" i="9"/>
  <c r="B33" i="9" l="1"/>
  <c r="C33" i="9"/>
  <c r="A34" i="9"/>
  <c r="B34" i="9" l="1"/>
  <c r="C34" i="9"/>
  <c r="A35" i="9"/>
  <c r="B35" i="9" l="1"/>
  <c r="C35" i="9"/>
  <c r="A36" i="9"/>
  <c r="B36" i="9" l="1"/>
  <c r="C36" i="9"/>
  <c r="A37" i="9"/>
  <c r="B37" i="9" l="1"/>
  <c r="C37" i="9"/>
  <c r="A38" i="9"/>
  <c r="B38" i="9" l="1"/>
  <c r="C38" i="9"/>
  <c r="A39" i="9"/>
  <c r="B39" i="9" l="1"/>
  <c r="C39" i="9"/>
  <c r="A40" i="9"/>
  <c r="B40" i="9" l="1"/>
  <c r="C40" i="9"/>
  <c r="A41" i="9"/>
  <c r="B41" i="9" l="1"/>
  <c r="C41" i="9"/>
  <c r="A42" i="9"/>
  <c r="B42" i="9" l="1"/>
  <c r="C42" i="9"/>
  <c r="A43" i="9"/>
  <c r="B43" i="9" l="1"/>
  <c r="C43" i="9"/>
  <c r="A44" i="9"/>
  <c r="B44" i="9" l="1"/>
  <c r="C44" i="9"/>
  <c r="A45" i="9"/>
  <c r="B45" i="9" l="1"/>
  <c r="C45" i="9"/>
  <c r="A46" i="9"/>
  <c r="B46" i="9" l="1"/>
  <c r="C46" i="9"/>
  <c r="A47" i="9"/>
  <c r="B47" i="9" l="1"/>
  <c r="C47" i="9"/>
  <c r="A48" i="9"/>
  <c r="B48" i="9" l="1"/>
  <c r="C48" i="9"/>
  <c r="A49" i="9"/>
  <c r="B49" i="9" l="1"/>
  <c r="C49" i="9"/>
  <c r="A50" i="9"/>
  <c r="B50" i="9" l="1"/>
  <c r="C50" i="9"/>
  <c r="A51" i="9"/>
  <c r="B51" i="9" l="1"/>
  <c r="C51" i="9"/>
  <c r="A52" i="9"/>
  <c r="B52" i="9" l="1"/>
  <c r="C52" i="9"/>
  <c r="A53" i="9"/>
  <c r="B53" i="9" l="1"/>
  <c r="C53" i="9"/>
  <c r="A54" i="9"/>
  <c r="B54" i="9" l="1"/>
  <c r="C54" i="9"/>
  <c r="A55" i="9"/>
  <c r="B55" i="9" l="1"/>
  <c r="C55" i="9"/>
  <c r="A56" i="9"/>
  <c r="B56" i="9" l="1"/>
  <c r="C56" i="9"/>
  <c r="A57" i="9"/>
  <c r="B57" i="9" l="1"/>
  <c r="C57" i="9"/>
  <c r="A58" i="9"/>
  <c r="B58" i="9" l="1"/>
  <c r="C58" i="9"/>
  <c r="A59" i="9"/>
  <c r="B59" i="9" l="1"/>
  <c r="C59" i="9"/>
  <c r="A60" i="9"/>
  <c r="B60" i="9" l="1"/>
  <c r="C60" i="9"/>
  <c r="A61" i="9"/>
  <c r="B61" i="9" l="1"/>
  <c r="C61" i="9"/>
  <c r="A62" i="9"/>
  <c r="B62" i="9" l="1"/>
  <c r="C62" i="9"/>
  <c r="A63" i="9"/>
  <c r="B63" i="9" l="1"/>
  <c r="C63" i="9"/>
  <c r="A64" i="9"/>
  <c r="B64" i="9" l="1"/>
  <c r="C64" i="9"/>
  <c r="A65" i="9"/>
  <c r="B65" i="9" l="1"/>
  <c r="C65" i="9"/>
  <c r="A66" i="9"/>
  <c r="B66" i="9" l="1"/>
  <c r="C66" i="9"/>
  <c r="A67" i="9"/>
  <c r="B67" i="9" l="1"/>
  <c r="C67" i="9"/>
  <c r="A68" i="9"/>
  <c r="B68" i="9" l="1"/>
  <c r="C68" i="9"/>
  <c r="A69" i="9"/>
  <c r="B69" i="9" l="1"/>
  <c r="C69" i="9"/>
  <c r="A70" i="9"/>
  <c r="B70" i="9" l="1"/>
  <c r="C70" i="9"/>
  <c r="A71" i="9"/>
  <c r="B71" i="9" l="1"/>
  <c r="C71" i="9"/>
  <c r="A72" i="9"/>
  <c r="B72" i="9" l="1"/>
  <c r="C72" i="9"/>
  <c r="A73" i="9"/>
  <c r="B73" i="9" l="1"/>
  <c r="C73" i="9"/>
  <c r="A74" i="9"/>
  <c r="B74" i="9" l="1"/>
  <c r="C74" i="9"/>
  <c r="A75" i="9"/>
  <c r="B75" i="9" l="1"/>
  <c r="C75" i="9"/>
  <c r="A76" i="9"/>
  <c r="B76" i="9" l="1"/>
  <c r="C76" i="9"/>
</calcChain>
</file>

<file path=xl/sharedStrings.xml><?xml version="1.0" encoding="utf-8"?>
<sst xmlns="http://schemas.openxmlformats.org/spreadsheetml/2006/main" count="108" uniqueCount="64">
  <si>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</si>
  <si>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</si>
  <si>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</si>
  <si>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x</t>
  </si>
  <si>
    <t>y</t>
  </si>
  <si>
    <t>Мат.ожидание</t>
  </si>
  <si>
    <t>Медиана</t>
  </si>
  <si>
    <t>Мода</t>
  </si>
  <si>
    <t>Файл скачан с сайта excel2.ru &gt;&gt;&gt;</t>
  </si>
  <si>
    <t>Перейти к статье &gt;&gt;&gt;</t>
  </si>
  <si>
    <t>Значение</t>
  </si>
  <si>
    <t>мю</t>
  </si>
  <si>
    <t>сигма</t>
  </si>
  <si>
    <t>Показатели распределения</t>
  </si>
  <si>
    <t>Дисперсия</t>
  </si>
  <si>
    <t>Коэфф. ассиметрии</t>
  </si>
  <si>
    <t>Формула</t>
  </si>
  <si>
    <t>х</t>
  </si>
  <si>
    <t>P(X&lt;=х)</t>
  </si>
  <si>
    <t>Логнормальное распределение. Непрерывные распределения в MS EXCEL</t>
  </si>
  <si>
    <t>Функция ЛОГНОРМ.РАСП</t>
  </si>
  <si>
    <t>Функция ЛОГНОРМРАСП</t>
  </si>
  <si>
    <t>Через НОРМ.СТ.РАСП</t>
  </si>
  <si>
    <t>Через НОРМ.РАСП</t>
  </si>
  <si>
    <t>Плотность вероятности</t>
  </si>
  <si>
    <t>P(X&lt;=x): вероятность, что случайная величина примет значение меньше или равное x</t>
  </si>
  <si>
    <t>Параметр</t>
  </si>
  <si>
    <t>График функции распределения и плотности вероятности</t>
  </si>
  <si>
    <t>не является Средним значением</t>
  </si>
  <si>
    <t>не является Стандартным отклонением</t>
  </si>
  <si>
    <t>Для графика</t>
  </si>
  <si>
    <t>Функция распределения</t>
  </si>
  <si>
    <t>квадрат Стандартного отклонения</t>
  </si>
  <si>
    <t>Матем.ожидание (среднее значение)</t>
  </si>
  <si>
    <t>Массив x</t>
  </si>
  <si>
    <t>Ln(x)</t>
  </si>
  <si>
    <t>(Ln(x)-m)^2</t>
  </si>
  <si>
    <t>параметр1</t>
  </si>
  <si>
    <t>параметр2</t>
  </si>
  <si>
    <t>Количество значений в массиве</t>
  </si>
  <si>
    <t>Стандартное отклонение</t>
  </si>
  <si>
    <t>Оценка</t>
  </si>
  <si>
    <t>Расчетные значения</t>
  </si>
  <si>
    <r>
      <t xml:space="preserve">Оценка </t>
    </r>
    <r>
      <rPr>
        <i/>
        <sz val="10"/>
        <color theme="1"/>
        <rFont val="Calibri"/>
        <family val="2"/>
        <charset val="204"/>
        <scheme val="minor"/>
      </rPr>
      <t>мю</t>
    </r>
    <r>
      <rPr>
        <sz val="10"/>
        <color theme="1"/>
        <rFont val="Calibri"/>
        <family val="2"/>
        <charset val="204"/>
        <scheme val="minor"/>
      </rPr>
      <t xml:space="preserve"> (параметр1)</t>
    </r>
  </si>
  <si>
    <r>
      <t xml:space="preserve">Оценка </t>
    </r>
    <r>
      <rPr>
        <i/>
        <sz val="10"/>
        <color theme="1"/>
        <rFont val="Calibri"/>
        <family val="2"/>
        <charset val="204"/>
        <scheme val="minor"/>
      </rPr>
      <t>сигма</t>
    </r>
    <r>
      <rPr>
        <sz val="10"/>
        <color theme="1"/>
        <rFont val="Calibri"/>
        <family val="2"/>
        <charset val="204"/>
        <scheme val="minor"/>
      </rPr>
      <t xml:space="preserve"> (параметр2)</t>
    </r>
  </si>
  <si>
    <t>Задача1</t>
  </si>
  <si>
    <t>Ответ</t>
  </si>
  <si>
    <t>Задача2</t>
  </si>
  <si>
    <t>Задача3</t>
  </si>
  <si>
    <t>Среднее значение</t>
  </si>
  <si>
    <t>Стандарное отклонение</t>
  </si>
  <si>
    <t>Распределение случайной величины по логнормальному закону</t>
  </si>
  <si>
    <t>Функция вероятности P(X&lt;=x) и плотность вероятности p(X=x)</t>
  </si>
  <si>
    <t>p(X=х)</t>
  </si>
  <si>
    <t>Среднее (математическое ожидание соответствующего нормального распределения)</t>
  </si>
  <si>
    <t>Стандартное отклонение (среднеквадратическое отклонение соответствующего нормального распределения)</t>
  </si>
  <si>
    <t>Х=ln(Y)</t>
  </si>
  <si>
    <t>где Y - сл.величина, распределенная по нормальному закону</t>
  </si>
  <si>
    <t>Значение плотности распределения для Х</t>
  </si>
  <si>
    <t>Параметры логнормального распределения и плотность распределения для заданного значения сл.величины</t>
  </si>
  <si>
    <t>Вычисление параметров логнормального расп. через его мат.ожидание и дисперсию</t>
  </si>
  <si>
    <r>
      <t>Дисперсия (ст.откл</t>
    </r>
    <r>
      <rPr>
        <vertAlign val="superscript"/>
        <sz val="10"/>
        <rFont val="Calibri"/>
        <family val="2"/>
        <charset val="204"/>
        <scheme val="minor"/>
      </rPr>
      <t>2</t>
    </r>
    <r>
      <rPr>
        <sz val="10"/>
        <rFont val="Calibri"/>
        <family val="2"/>
        <charset val="204"/>
        <scheme val="minor"/>
      </rPr>
      <t xml:space="preserve">, </t>
    </r>
    <r>
      <rPr>
        <sz val="10"/>
        <rFont val="Calibri"/>
        <family val="2"/>
        <charset val="204"/>
      </rPr>
      <t>σ</t>
    </r>
    <r>
      <rPr>
        <vertAlign val="superscript"/>
        <sz val="10"/>
        <rFont val="Calibri"/>
        <family val="2"/>
        <charset val="204"/>
      </rPr>
      <t>2</t>
    </r>
    <r>
      <rPr>
        <vertAlign val="subscript"/>
        <sz val="10"/>
        <rFont val="Calibri"/>
        <family val="2"/>
        <charset val="204"/>
      </rPr>
      <t>Х</t>
    </r>
    <r>
      <rPr>
        <sz val="10"/>
        <rFont val="Calibri"/>
        <family val="2"/>
        <charset val="204"/>
        <scheme val="minor"/>
      </rPr>
      <t>)</t>
    </r>
  </si>
  <si>
    <r>
      <t xml:space="preserve">Мат.ожидание (среднее, </t>
    </r>
    <r>
      <rPr>
        <sz val="10"/>
        <rFont val="Calibri"/>
        <family val="2"/>
        <charset val="204"/>
      </rPr>
      <t>µ</t>
    </r>
    <r>
      <rPr>
        <vertAlign val="subscript"/>
        <sz val="10"/>
        <rFont val="Calibri"/>
        <family val="2"/>
        <charset val="204"/>
      </rPr>
      <t>Х</t>
    </r>
    <r>
      <rPr>
        <sz val="10"/>
        <rFont val="Calibri"/>
        <family val="2"/>
        <charset val="204"/>
        <scheme val="minor"/>
      </rPr>
      <t>) логнормального расп.</t>
    </r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</si>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</sst>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0.000"/>
    <numFmt numFmtId="166" formatCode="0.0000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2"/>
      <name val="Arial Narrow"/>
      <family val="2"/>
      <charset val="204"/>
    </font>
    <font>
      <sz val="14"/>
      <color theme="2" tint="-0.749992370372631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8"/>
      <name val="Helv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sz val="14"/>
      <color theme="1" tint="0.1499984740745262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theme="1" tint="0.14999847407452621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vertAlign val="subscript"/>
      <sz val="10"/>
      <name val="Calibri"/>
      <family val="2"/>
      <charset val="204"/>
    </font>
    <font>
      <vertAlign val="superscript"/>
      <sz val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>
      <alignment horizontal="left"/>
    </xf>
    <xf numFmtId="0" fontId="2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3"/>
    <xf numFmtId="0" fontId="5" fillId="3" borderId="0" xfId="3" applyFont="1" applyFill="1" applyAlignment="1">
      <alignment vertical="center" wrapText="1"/>
    </xf>
    <xf numFmtId="0" fontId="0" fillId="0" borderId="1" xfId="0" applyBorder="1"/>
    <xf numFmtId="0" fontId="9" fillId="0" borderId="1" xfId="0" applyFont="1" applyBorder="1"/>
    <xf numFmtId="0" fontId="3" fillId="2" borderId="0" xfId="8" applyFont="1" applyFill="1" applyAlignment="1" applyProtection="1">
      <alignment vertical="center"/>
    </xf>
    <xf numFmtId="0" fontId="10" fillId="0" borderId="0" xfId="1" applyFont="1"/>
    <xf numFmtId="0" fontId="2" fillId="4" borderId="0" xfId="2" applyFill="1" applyAlignment="1" applyProtection="1"/>
    <xf numFmtId="0" fontId="11" fillId="4" borderId="0" xfId="0" applyFont="1" applyFill="1" applyAlignment="1"/>
    <xf numFmtId="0" fontId="12" fillId="4" borderId="0" xfId="0" applyFont="1" applyFill="1" applyAlignment="1">
      <alignment vertical="center"/>
    </xf>
    <xf numFmtId="0" fontId="13" fillId="5" borderId="0" xfId="1" applyFont="1" applyFill="1" applyBorder="1"/>
    <xf numFmtId="0" fontId="14" fillId="5" borderId="0" xfId="1" applyFont="1" applyFill="1"/>
    <xf numFmtId="0" fontId="13" fillId="5" borderId="0" xfId="1" applyFont="1" applyFill="1"/>
    <xf numFmtId="0" fontId="10" fillId="5" borderId="0" xfId="1" applyFont="1" applyFill="1"/>
    <xf numFmtId="0" fontId="13" fillId="0" borderId="1" xfId="1" applyFont="1" applyBorder="1"/>
    <xf numFmtId="0" fontId="10" fillId="0" borderId="1" xfId="1" applyFont="1" applyBorder="1"/>
    <xf numFmtId="0" fontId="10" fillId="6" borderId="1" xfId="1" applyFont="1" applyFill="1" applyBorder="1"/>
    <xf numFmtId="0" fontId="10" fillId="0" borderId="0" xfId="1" applyFont="1" applyBorder="1"/>
    <xf numFmtId="0" fontId="10" fillId="0" borderId="1" xfId="1" applyFont="1" applyBorder="1" applyAlignment="1">
      <alignment wrapText="1"/>
    </xf>
    <xf numFmtId="2" fontId="10" fillId="0" borderId="1" xfId="1" applyNumberFormat="1" applyFont="1" applyBorder="1"/>
    <xf numFmtId="165" fontId="10" fillId="0" borderId="1" xfId="1" applyNumberFormat="1" applyFont="1" applyBorder="1"/>
    <xf numFmtId="165" fontId="10" fillId="0" borderId="0" xfId="1" applyNumberFormat="1" applyFont="1" applyBorder="1"/>
    <xf numFmtId="0" fontId="15" fillId="0" borderId="0" xfId="1" applyFont="1"/>
    <xf numFmtId="0" fontId="13" fillId="5" borderId="1" xfId="1" applyFont="1" applyFill="1" applyBorder="1"/>
    <xf numFmtId="0" fontId="13" fillId="0" borderId="1" xfId="1" applyFont="1" applyBorder="1" applyAlignment="1">
      <alignment horizontal="centerContinuous"/>
    </xf>
    <xf numFmtId="0" fontId="16" fillId="5" borderId="0" xfId="1" applyFont="1" applyFill="1" applyBorder="1"/>
    <xf numFmtId="166" fontId="10" fillId="0" borderId="1" xfId="1" applyNumberFormat="1" applyFont="1" applyBorder="1"/>
    <xf numFmtId="166" fontId="10" fillId="0" borderId="0" xfId="1" applyNumberFormat="1" applyFont="1"/>
    <xf numFmtId="0" fontId="13" fillId="5" borderId="1" xfId="1" applyFont="1" applyFill="1" applyBorder="1" applyAlignment="1">
      <alignment horizontal="centerContinuous"/>
    </xf>
    <xf numFmtId="0" fontId="13" fillId="0" borderId="1" xfId="1" applyFont="1" applyFill="1" applyBorder="1" applyAlignment="1">
      <alignment horizontal="centerContinuous"/>
    </xf>
    <xf numFmtId="0" fontId="10" fillId="0" borderId="0" xfId="1" applyFont="1" applyAlignment="1">
      <alignment wrapText="1"/>
    </xf>
    <xf numFmtId="166" fontId="17" fillId="0" borderId="1" xfId="1" applyNumberFormat="1" applyFont="1" applyBorder="1"/>
    <xf numFmtId="0" fontId="12" fillId="5" borderId="0" xfId="0" applyFont="1" applyFill="1" applyAlignment="1">
      <alignment vertical="center"/>
    </xf>
    <xf numFmtId="0" fontId="14" fillId="0" borderId="0" xfId="1" applyFont="1"/>
    <xf numFmtId="2" fontId="10" fillId="0" borderId="0" xfId="1" applyNumberFormat="1" applyFont="1" applyBorder="1"/>
    <xf numFmtId="0" fontId="13" fillId="5" borderId="0" xfId="1" applyFont="1" applyFill="1" applyBorder="1" applyAlignment="1">
      <alignment wrapText="1"/>
    </xf>
    <xf numFmtId="165" fontId="13" fillId="5" borderId="0" xfId="1" applyNumberFormat="1" applyFont="1" applyFill="1" applyBorder="1"/>
    <xf numFmtId="0" fontId="0" fillId="0" borderId="0" xfId="0" applyFont="1"/>
    <xf numFmtId="0" fontId="18" fillId="0" borderId="1" xfId="0" applyFont="1" applyBorder="1"/>
    <xf numFmtId="2" fontId="0" fillId="0" borderId="1" xfId="0" applyNumberFormat="1" applyBorder="1"/>
    <xf numFmtId="0" fontId="9" fillId="0" borderId="0" xfId="0" applyFont="1"/>
    <xf numFmtId="0" fontId="18" fillId="0" borderId="0" xfId="0" applyFont="1"/>
    <xf numFmtId="0" fontId="18" fillId="0" borderId="1" xfId="0" applyFont="1" applyBorder="1" applyAlignment="1">
      <alignment wrapText="1"/>
    </xf>
    <xf numFmtId="0" fontId="20" fillId="0" borderId="0" xfId="0" applyFont="1"/>
    <xf numFmtId="2" fontId="10" fillId="0" borderId="2" xfId="1" applyNumberFormat="1" applyFont="1" applyBorder="1"/>
    <xf numFmtId="0" fontId="20" fillId="0" borderId="1" xfId="0" applyFont="1" applyBorder="1" applyAlignment="1">
      <alignment wrapText="1"/>
    </xf>
    <xf numFmtId="0" fontId="20" fillId="0" borderId="1" xfId="0" applyFont="1" applyBorder="1"/>
    <xf numFmtId="2" fontId="18" fillId="0" borderId="1" xfId="0" applyNumberFormat="1" applyFont="1" applyBorder="1"/>
    <xf numFmtId="0" fontId="18" fillId="0" borderId="0" xfId="0" applyFont="1" applyBorder="1" applyAlignment="1">
      <alignment wrapText="1"/>
    </xf>
    <xf numFmtId="0" fontId="18" fillId="0" borderId="0" xfId="0" applyFont="1" applyBorder="1"/>
    <xf numFmtId="0" fontId="18" fillId="6" borderId="1" xfId="0" applyFont="1" applyFill="1" applyBorder="1"/>
    <xf numFmtId="0" fontId="0" fillId="0" borderId="0" xfId="0" applyAlignment="1">
      <alignment horizontal="left" indent="1"/>
    </xf>
    <xf numFmtId="9" fontId="18" fillId="6" borderId="1" xfId="9" applyFont="1" applyFill="1" applyBorder="1"/>
    <xf numFmtId="0" fontId="10" fillId="0" borderId="1" xfId="1" applyFont="1" applyFill="1" applyBorder="1"/>
    <xf numFmtId="0" fontId="22" fillId="5" borderId="0" xfId="0" applyFont="1" applyFill="1" applyAlignment="1">
      <alignment vertical="center"/>
    </xf>
    <xf numFmtId="0" fontId="3" fillId="2" borderId="0" xfId="2" applyFont="1" applyFill="1" applyAlignment="1" applyProtection="1">
      <alignment horizontal="center" vertical="center"/>
    </xf>
    <xf numFmtId="0" fontId="2" fillId="4" borderId="0" xfId="2" applyFill="1" applyAlignment="1" applyProtection="1">
      <alignment horizontal="right"/>
    </xf>
  </cellXfs>
  <cellStyles count="10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8"/>
    <cellStyle name="Обычный" xfId="0" builtinId="0"/>
    <cellStyle name="Обычный 2" xfId="1"/>
    <cellStyle name="Обычный 2 2" xfId="3"/>
    <cellStyle name="Обычный 3" xfId="7"/>
    <cellStyle name="Процентный" xfId="9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Графики!$I$14</c:f>
          <c:strCache>
            <c:ptCount val="1"/>
            <c:pt idx="0">
              <c:v>Логнормальное распределение LogN(мю=0, сигма=1)</c:v>
            </c:pt>
          </c:strCache>
        </c:strRef>
      </c:tx>
      <c:layout/>
      <c:overlay val="1"/>
      <c:txPr>
        <a:bodyPr/>
        <a:lstStyle/>
        <a:p>
          <a:pPr>
            <a:defRPr sz="14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1695691947301373E-2"/>
          <c:y val="0.10414742367730349"/>
          <c:w val="0.90069848760761584"/>
          <c:h val="0.66529940599530324"/>
        </c:manualLayout>
      </c:layout>
      <c:scatterChart>
        <c:scatterStyle val="smoothMarker"/>
        <c:varyColors val="0"/>
        <c:ser>
          <c:idx val="2"/>
          <c:order val="0"/>
          <c:tx>
            <c:strRef>
              <c:f>Графики!$C$16</c:f>
              <c:strCache>
                <c:ptCount val="1"/>
                <c:pt idx="0">
                  <c:v>Плотность вероятности</c:v>
                </c:pt>
              </c:strCache>
            </c:strRef>
          </c:tx>
          <c:marker>
            <c:symbol val="none"/>
          </c:marker>
          <c:xVal>
            <c:numRef>
              <c:f>Графики!$A$17:$A$76</c:f>
              <c:numCache>
                <c:formatCode>General</c:formatCode>
                <c:ptCount val="6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</c:numCache>
            </c:numRef>
          </c:xVal>
          <c:yVal>
            <c:numRef>
              <c:f>Графики!$C$17:$C$76</c:f>
              <c:numCache>
                <c:formatCode>General</c:formatCode>
                <c:ptCount val="60"/>
                <c:pt idx="0">
                  <c:v>8.9778281498968479E-2</c:v>
                </c:pt>
                <c:pt idx="1">
                  <c:v>0.28159018901526828</c:v>
                </c:pt>
                <c:pt idx="2">
                  <c:v>0.43983717963167845</c:v>
                </c:pt>
                <c:pt idx="3">
                  <c:v>0.54626787075818006</c:v>
                </c:pt>
                <c:pt idx="4">
                  <c:v>0.6104553041901829</c:v>
                </c:pt>
                <c:pt idx="5">
                  <c:v>0.64420325735919959</c:v>
                </c:pt>
                <c:pt idx="6">
                  <c:v>0.65692878850752967</c:v>
                </c:pt>
                <c:pt idx="7">
                  <c:v>0.65544416806031136</c:v>
                </c:pt>
                <c:pt idx="8">
                  <c:v>0.64452729460930369</c:v>
                </c:pt>
                <c:pt idx="9">
                  <c:v>0.62749607711592414</c:v>
                </c:pt>
                <c:pt idx="10">
                  <c:v>0.60664829428396483</c:v>
                </c:pt>
                <c:pt idx="11">
                  <c:v>0.58357382259450397</c:v>
                </c:pt>
                <c:pt idx="12">
                  <c:v>0.55937086760014187</c:v>
                </c:pt>
                <c:pt idx="13">
                  <c:v>0.5347948320769198</c:v>
                </c:pt>
                <c:pt idx="14">
                  <c:v>0.51036100631384917</c:v>
                </c:pt>
                <c:pt idx="15">
                  <c:v>0.48641578111155342</c:v>
                </c:pt>
                <c:pt idx="16">
                  <c:v>0.46318635793903085</c:v>
                </c:pt>
                <c:pt idx="17">
                  <c:v>0.44081568591202647</c:v>
                </c:pt>
                <c:pt idx="18">
                  <c:v>0.41938717522618896</c:v>
                </c:pt>
                <c:pt idx="19">
                  <c:v>0.39894228040143259</c:v>
                </c:pt>
                <c:pt idx="20">
                  <c:v>0.37949307218163136</c:v>
                </c:pt>
                <c:pt idx="21">
                  <c:v>0.36103126122903983</c:v>
                </c:pt>
                <c:pt idx="22">
                  <c:v>0.34353469232230099</c:v>
                </c:pt>
                <c:pt idx="23">
                  <c:v>0.32697202407425557</c:v>
                </c:pt>
                <c:pt idx="24">
                  <c:v>0.31130609991139396</c:v>
                </c:pt>
                <c:pt idx="25">
                  <c:v>0.29649637063610479</c:v>
                </c:pt>
                <c:pt idx="26">
                  <c:v>0.28250062701954198</c:v>
                </c:pt>
                <c:pt idx="27">
                  <c:v>0.26927622894993253</c:v>
                </c:pt>
                <c:pt idx="28">
                  <c:v>0.25678096650830051</c:v>
                </c:pt>
                <c:pt idx="29">
                  <c:v>0.24497365171050975</c:v>
                </c:pt>
                <c:pt idx="30">
                  <c:v>0.23381451325007835</c:v>
                </c:pt>
                <c:pt idx="31">
                  <c:v>0.22326544743029894</c:v>
                </c:pt>
                <c:pt idx="32">
                  <c:v>0.21329016451493296</c:v>
                </c:pt>
                <c:pt idx="33">
                  <c:v>0.20385425949787131</c:v>
                </c:pt>
                <c:pt idx="34">
                  <c:v>0.19492522876276644</c:v>
                </c:pt>
                <c:pt idx="35">
                  <c:v>0.18647244853890799</c:v>
                </c:pt>
                <c:pt idx="36">
                  <c:v>0.17846712693237554</c:v>
                </c:pt>
                <c:pt idx="37">
                  <c:v>0.17088223824121521</c:v>
                </c:pt>
                <c:pt idx="38">
                  <c:v>0.16369244597380225</c:v>
                </c:pt>
                <c:pt idx="39">
                  <c:v>0.15687401927898093</c:v>
                </c:pt>
                <c:pt idx="40">
                  <c:v>0.15040474621706024</c:v>
                </c:pt>
                <c:pt idx="41">
                  <c:v>0.14426384634320807</c:v>
                </c:pt>
                <c:pt idx="42">
                  <c:v>0.13843188435843978</c:v>
                </c:pt>
                <c:pt idx="43">
                  <c:v>0.13289068604818735</c:v>
                </c:pt>
                <c:pt idx="44">
                  <c:v>0.12762325732953086</c:v>
                </c:pt>
                <c:pt idx="45">
                  <c:v>0.12261370693198859</c:v>
                </c:pt>
                <c:pt idx="46">
                  <c:v>0.11784717301808342</c:v>
                </c:pt>
                <c:pt idx="47">
                  <c:v>0.11330975388970915</c:v>
                </c:pt>
                <c:pt idx="48">
                  <c:v>0.10898844281025437</c:v>
                </c:pt>
                <c:pt idx="49">
                  <c:v>0.10487106688964985</c:v>
                </c:pt>
                <c:pt idx="50">
                  <c:v>0.10094622992173027</c:v>
                </c:pt>
                <c:pt idx="51">
                  <c:v>9.7203259024292957E-2</c:v>
                </c:pt>
                <c:pt idx="52">
                  <c:v>9.3632154907252782E-2</c:v>
                </c:pt>
                <c:pt idx="53">
                  <c:v>9.0223545579696668E-2</c:v>
                </c:pt>
                <c:pt idx="54">
                  <c:v>8.6968643299711143E-2</c:v>
                </c:pt>
                <c:pt idx="55">
                  <c:v>8.3859204569487894E-2</c:v>
                </c:pt>
                <c:pt idx="56">
                  <c:v>8.0887492980833892E-2</c:v>
                </c:pt>
                <c:pt idx="57">
                  <c:v>7.8046244721626731E-2</c:v>
                </c:pt>
                <c:pt idx="58">
                  <c:v>7.5328636561054221E-2</c:v>
                </c:pt>
                <c:pt idx="59">
                  <c:v>7.2728256139994882E-2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EF-4439-8D2D-421FD3EC0F59}"/>
            </c:ext>
          </c:extLst>
        </c:ser>
        <c:ser>
          <c:idx val="1"/>
          <c:order val="1"/>
          <c:tx>
            <c:strRef>
              <c:f>Графики!$A$9</c:f>
              <c:strCache>
                <c:ptCount val="1"/>
                <c:pt idx="0">
                  <c:v>Матем.ожидание (среднее значение)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Графики!$F$17:$F$18</c:f>
              <c:numCache>
                <c:formatCode>0.00</c:formatCode>
                <c:ptCount val="2"/>
                <c:pt idx="0">
                  <c:v>1.6487212707001282</c:v>
                </c:pt>
                <c:pt idx="1">
                  <c:v>1.6487212707001282</c:v>
                </c:pt>
              </c:numCache>
            </c:numRef>
          </c:xVal>
          <c:yVal>
            <c:numRef>
              <c:f>Графики!$G$17:$G$18</c:f>
              <c:numCache>
                <c:formatCode>General</c:formatCode>
                <c:ptCount val="2"/>
                <c:pt idx="0">
                  <c:v>0</c:v>
                </c:pt>
                <c:pt idx="1">
                  <c:v>0.21353841490429443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AEF-4439-8D2D-421FD3EC0F59}"/>
            </c:ext>
          </c:extLst>
        </c:ser>
        <c:ser>
          <c:idx val="8"/>
          <c:order val="2"/>
          <c:tx>
            <c:strRef>
              <c:f>Графики!$B$16</c:f>
              <c:strCache>
                <c:ptCount val="1"/>
                <c:pt idx="0">
                  <c:v>Функция распределения</c:v>
                </c:pt>
              </c:strCache>
            </c:strRef>
          </c:tx>
          <c:marker>
            <c:symbol val="none"/>
          </c:marker>
          <c:xVal>
            <c:numRef>
              <c:f>Графики!$A$17:$A$76</c:f>
              <c:numCache>
                <c:formatCode>General</c:formatCode>
                <c:ptCount val="6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</c:numCache>
            </c:numRef>
          </c:xVal>
          <c:yVal>
            <c:numRef>
              <c:f>Графики!$B$17:$B$76</c:f>
              <c:numCache>
                <c:formatCode>General</c:formatCode>
                <c:ptCount val="60"/>
                <c:pt idx="0">
                  <c:v>1.3689334878580876E-3</c:v>
                </c:pt>
                <c:pt idx="1">
                  <c:v>1.0651099341700132E-2</c:v>
                </c:pt>
                <c:pt idx="2">
                  <c:v>2.8906052073384963E-2</c:v>
                </c:pt>
                <c:pt idx="3">
                  <c:v>5.376031045166315E-2</c:v>
                </c:pt>
                <c:pt idx="4">
                  <c:v>8.2828519001698478E-2</c:v>
                </c:pt>
                <c:pt idx="5">
                  <c:v>0.11430004504915148</c:v>
                </c:pt>
                <c:pt idx="6">
                  <c:v>0.14689995059547251</c:v>
                </c:pt>
                <c:pt idx="7">
                  <c:v>0.17975721389578536</c:v>
                </c:pt>
                <c:pt idx="8">
                  <c:v>0.21228796437921088</c:v>
                </c:pt>
                <c:pt idx="9">
                  <c:v>0.24410859578558269</c:v>
                </c:pt>
                <c:pt idx="10">
                  <c:v>0.27497434965812284</c:v>
                </c:pt>
                <c:pt idx="11">
                  <c:v>0.30473658251023167</c:v>
                </c:pt>
                <c:pt idx="12">
                  <c:v>0.33331311132070446</c:v>
                </c:pt>
                <c:pt idx="13">
                  <c:v>0.36066758262264914</c:v>
                </c:pt>
                <c:pt idx="14">
                  <c:v>0.38679505713409729</c:v>
                </c:pt>
                <c:pt idx="15">
                  <c:v>0.41171189185745499</c:v>
                </c:pt>
                <c:pt idx="16">
                  <c:v>0.43544861142413616</c:v>
                </c:pt>
                <c:pt idx="17">
                  <c:v>0.45804487278565897</c:v>
                </c:pt>
                <c:pt idx="18">
                  <c:v>0.47954590568809552</c:v>
                </c:pt>
                <c:pt idx="19">
                  <c:v>0.50000000000000011</c:v>
                </c:pt>
                <c:pt idx="20">
                  <c:v>0.5194567396518508</c:v>
                </c:pt>
                <c:pt idx="21">
                  <c:v>0.5379657714246171</c:v>
                </c:pt>
                <c:pt idx="22">
                  <c:v>0.55557595816049454</c:v>
                </c:pt>
                <c:pt idx="23">
                  <c:v>0.57233480883676846</c:v>
                </c:pt>
                <c:pt idx="24">
                  <c:v>0.58828810814254529</c:v>
                </c:pt>
                <c:pt idx="25">
                  <c:v>0.60347968963215193</c:v>
                </c:pt>
                <c:pt idx="26">
                  <c:v>0.61795131184920127</c:v>
                </c:pt>
                <c:pt idx="27">
                  <c:v>0.63174260783667557</c:v>
                </c:pt>
                <c:pt idx="28">
                  <c:v>0.64489108642408088</c:v>
                </c:pt>
                <c:pt idx="29">
                  <c:v>0.65743216948515426</c:v>
                </c:pt>
                <c:pt idx="30">
                  <c:v>0.6693992536008232</c:v>
                </c:pt>
                <c:pt idx="31">
                  <c:v>0.68082378767482687</c:v>
                </c:pt>
                <c:pt idx="32">
                  <c:v>0.6917353603416645</c:v>
                </c:pt>
                <c:pt idx="33">
                  <c:v>0.70216179269914547</c:v>
                </c:pt>
                <c:pt idx="34">
                  <c:v>0.71212923315007526</c:v>
                </c:pt>
                <c:pt idx="35">
                  <c:v>0.72166225206508472</c:v>
                </c:pt>
                <c:pt idx="36">
                  <c:v>0.7307839346656404</c:v>
                </c:pt>
                <c:pt idx="37">
                  <c:v>0.73951597103470545</c:v>
                </c:pt>
                <c:pt idx="38">
                  <c:v>0.74787874253793585</c:v>
                </c:pt>
                <c:pt idx="39">
                  <c:v>0.75589140421441747</c:v>
                </c:pt>
                <c:pt idx="40">
                  <c:v>0.7635719628978499</c:v>
                </c:pt>
                <c:pt idx="41">
                  <c:v>0.77093735097544325</c:v>
                </c:pt>
                <c:pt idx="42">
                  <c:v>0.77800349579659489</c:v>
                </c:pt>
                <c:pt idx="43">
                  <c:v>0.78478538481714288</c:v>
                </c:pt>
                <c:pt idx="44">
                  <c:v>0.79129712661552865</c:v>
                </c:pt>
                <c:pt idx="45">
                  <c:v>0.79755200795047865</c:v>
                </c:pt>
                <c:pt idx="46">
                  <c:v>0.80356254705031704</c:v>
                </c:pt>
                <c:pt idx="47">
                  <c:v>0.80934054333511429</c:v>
                </c:pt>
                <c:pt idx="48">
                  <c:v>0.81489712377711698</c:v>
                </c:pt>
                <c:pt idx="49">
                  <c:v>0.82024278610421453</c:v>
                </c:pt>
                <c:pt idx="50">
                  <c:v>0.82538743904702017</c:v>
                </c:pt>
                <c:pt idx="51">
                  <c:v>0.83034043982357186</c:v>
                </c:pt>
                <c:pt idx="52">
                  <c:v>0.83511062904750422</c:v>
                </c:pt>
                <c:pt idx="53">
                  <c:v>0.83970636323640713</c:v>
                </c:pt>
                <c:pt idx="54">
                  <c:v>0.84413554508743072</c:v>
                </c:pt>
                <c:pt idx="55">
                  <c:v>0.84840565167733373</c:v>
                </c:pt>
                <c:pt idx="56">
                  <c:v>0.85252376073434943</c:v>
                </c:pt>
                <c:pt idx="57">
                  <c:v>0.85649657511962618</c:v>
                </c:pt>
                <c:pt idx="58">
                  <c:v>0.86033044564670214</c:v>
                </c:pt>
                <c:pt idx="59">
                  <c:v>0.8640313923585754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AEF-4439-8D2D-421FD3EC0F59}"/>
            </c:ext>
          </c:extLst>
        </c:ser>
        <c:ser>
          <c:idx val="4"/>
          <c:order val="3"/>
          <c:tx>
            <c:strRef>
              <c:f>Графики!$A$11</c:f>
              <c:strCache>
                <c:ptCount val="1"/>
                <c:pt idx="0">
                  <c:v>Медиана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Графики!$F$19:$F$20</c:f>
              <c:numCache>
                <c:formatCode>0.00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Графики!$G$19:$G$20</c:f>
              <c:numCache>
                <c:formatCode>General</c:formatCode>
                <c:ptCount val="2"/>
                <c:pt idx="0">
                  <c:v>0</c:v>
                </c:pt>
                <c:pt idx="1">
                  <c:v>0.39894228040143265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AEF-4439-8D2D-421FD3EC0F59}"/>
            </c:ext>
          </c:extLst>
        </c:ser>
        <c:ser>
          <c:idx val="5"/>
          <c:order val="4"/>
          <c:tx>
            <c:strRef>
              <c:f>Графики!$A$12</c:f>
              <c:strCache>
                <c:ptCount val="1"/>
                <c:pt idx="0">
                  <c:v>Мода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dash"/>
            </a:ln>
          </c:spPr>
          <c:marker>
            <c:symbol val="none"/>
          </c:marker>
          <c:xVal>
            <c:numRef>
              <c:f>Графики!$F$21:$F$22</c:f>
              <c:numCache>
                <c:formatCode>0.00</c:formatCode>
                <c:ptCount val="2"/>
                <c:pt idx="0">
                  <c:v>0.36787944117144233</c:v>
                </c:pt>
                <c:pt idx="1">
                  <c:v>0.36787944117144233</c:v>
                </c:pt>
              </c:numCache>
            </c:numRef>
          </c:xVal>
          <c:yVal>
            <c:numRef>
              <c:f>Графики!$G$21:$G$22</c:f>
              <c:numCache>
                <c:formatCode>General</c:formatCode>
                <c:ptCount val="2"/>
                <c:pt idx="0">
                  <c:v>0</c:v>
                </c:pt>
                <c:pt idx="1">
                  <c:v>0.65774462347945695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AEF-4439-8D2D-421FD3EC0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734208"/>
        <c:axId val="134736128"/>
      </c:scatterChart>
      <c:valAx>
        <c:axId val="134734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0.90636076842186253"/>
              <c:y val="0.9548549799696091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4736128"/>
        <c:crosses val="autoZero"/>
        <c:crossBetween val="midCat"/>
      </c:valAx>
      <c:valAx>
        <c:axId val="13473612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734208"/>
        <c:crosses val="autoZero"/>
        <c:crossBetween val="midCat"/>
        <c:majorUnit val="0.1"/>
      </c:valAx>
    </c:plotArea>
    <c:legend>
      <c:legendPos val="b"/>
      <c:layout>
        <c:manualLayout>
          <c:xMode val="edge"/>
          <c:yMode val="edge"/>
          <c:x val="8.2388707926167204E-2"/>
          <c:y val="0.83509125569830089"/>
          <c:w val="0.89168295331161784"/>
          <c:h val="0.1480666390385412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14</xdr:row>
      <xdr:rowOff>257175</xdr:rowOff>
    </xdr:from>
    <xdr:to>
      <xdr:col>4</xdr:col>
      <xdr:colOff>123825</xdr:colOff>
      <xdr:row>15</xdr:row>
      <xdr:rowOff>0</xdr:rowOff>
    </xdr:to>
    <xdr:pic>
      <xdr:nvPicPr>
        <xdr:cNvPr id="2" name="Рисунок 1" descr="(e^{\sigma^2}\!\!-1) e^{2\mu+\sigma^2}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686050"/>
          <a:ext cx="11144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219075</xdr:colOff>
      <xdr:row>14</xdr:row>
      <xdr:rowOff>28575</xdr:rowOff>
    </xdr:from>
    <xdr:to>
      <xdr:col>2</xdr:col>
      <xdr:colOff>771525</xdr:colOff>
      <xdr:row>14</xdr:row>
      <xdr:rowOff>228600</xdr:rowOff>
    </xdr:to>
    <xdr:pic>
      <xdr:nvPicPr>
        <xdr:cNvPr id="3" name="Рисунок 2" descr="e^{\mu+\sigma^2/2}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2457450"/>
          <a:ext cx="5524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219075</xdr:colOff>
      <xdr:row>15</xdr:row>
      <xdr:rowOff>133350</xdr:rowOff>
    </xdr:from>
    <xdr:to>
      <xdr:col>2</xdr:col>
      <xdr:colOff>628650</xdr:colOff>
      <xdr:row>16</xdr:row>
      <xdr:rowOff>133350</xdr:rowOff>
    </xdr:to>
    <xdr:pic>
      <xdr:nvPicPr>
        <xdr:cNvPr id="5" name="Рисунок 4" descr="e^{\mu-\sigma^2}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2886075"/>
          <a:ext cx="4095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85725</xdr:colOff>
      <xdr:row>18</xdr:row>
      <xdr:rowOff>38100</xdr:rowOff>
    </xdr:from>
    <xdr:to>
      <xdr:col>4</xdr:col>
      <xdr:colOff>152400</xdr:colOff>
      <xdr:row>19</xdr:row>
      <xdr:rowOff>0</xdr:rowOff>
    </xdr:to>
    <xdr:pic>
      <xdr:nvPicPr>
        <xdr:cNvPr id="6" name="Рисунок 5" descr="(e^{\sigma^2}\!\!+2) \sqrt{e^{\sigma^2}\!\!-1}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3305175"/>
          <a:ext cx="12954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14</xdr:row>
      <xdr:rowOff>9525</xdr:rowOff>
    </xdr:from>
    <xdr:to>
      <xdr:col>8</xdr:col>
      <xdr:colOff>28575</xdr:colOff>
      <xdr:row>14</xdr:row>
      <xdr:rowOff>457200</xdr:rowOff>
    </xdr:to>
    <xdr:pic>
      <xdr:nvPicPr>
        <xdr:cNvPr id="7" name="Рисунок 6" descr="\frac{1}{x\sigma\sqrt{2\pi}}\ e^{-\frac{\left(\ln x-\mu\right)^2}{2\sigma^2}}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438400"/>
          <a:ext cx="137160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180975</xdr:colOff>
      <xdr:row>14</xdr:row>
      <xdr:rowOff>85725</xdr:rowOff>
    </xdr:from>
    <xdr:to>
      <xdr:col>16</xdr:col>
      <xdr:colOff>600075</xdr:colOff>
      <xdr:row>17</xdr:row>
      <xdr:rowOff>28575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375" y="2514600"/>
          <a:ext cx="1638300" cy="83820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16</xdr:row>
      <xdr:rowOff>180975</xdr:rowOff>
    </xdr:from>
    <xdr:to>
      <xdr:col>16</xdr:col>
      <xdr:colOff>361950</xdr:colOff>
      <xdr:row>20</xdr:row>
      <xdr:rowOff>152400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9850" y="3295650"/>
          <a:ext cx="1409700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15</xdr:row>
      <xdr:rowOff>0</xdr:rowOff>
    </xdr:from>
    <xdr:to>
      <xdr:col>17</xdr:col>
      <xdr:colOff>0</xdr:colOff>
      <xdr:row>38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lognormalnoe-raspredelenie-nepreryvnye-raspredeleniy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lognormalnoe-raspredelenie-nepreryvnye-raspredeleniy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4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2.ru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workbookViewId="0">
      <selection activeCell="K2" sqref="K2"/>
    </sheetView>
  </sheetViews>
  <sheetFormatPr defaultRowHeight="12.75" x14ac:dyDescent="0.2"/>
  <cols>
    <col min="1" max="1" width="20.7109375" style="6" customWidth="1"/>
    <col min="2" max="2" width="10.85546875" style="6" customWidth="1"/>
    <col min="3" max="3" width="11.7109375" style="6" customWidth="1"/>
    <col min="4" max="4" width="6.7109375" style="6" bestFit="1" customWidth="1"/>
    <col min="5" max="6" width="10.85546875" style="6" customWidth="1"/>
    <col min="7" max="7" width="10.42578125" style="6" customWidth="1"/>
    <col min="8" max="8" width="11.5703125" style="6" customWidth="1"/>
    <col min="9" max="10" width="8.42578125" style="6" customWidth="1"/>
    <col min="11" max="11" width="10.28515625" style="6" customWidth="1"/>
    <col min="12" max="12" width="9.140625" style="6"/>
    <col min="13" max="13" width="11.7109375" style="6" bestFit="1" customWidth="1"/>
    <col min="14" max="262" width="9.140625" style="6"/>
    <col min="263" max="263" width="10" style="6" customWidth="1"/>
    <col min="264" max="343" width="9.140625" style="6"/>
    <col min="344" max="344" width="8.5703125" style="6" customWidth="1"/>
    <col min="345" max="16384" width="9.140625" style="6"/>
  </cols>
  <sheetData>
    <row r="1" spans="1:20" ht="26.25" x14ac:dyDescent="0.2">
      <c r="A1" s="5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20" ht="15.75" x14ac:dyDescent="0.25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56" t="s">
        <v>63</v>
      </c>
    </row>
    <row r="3" spans="1:20" ht="18.75" x14ac:dyDescent="0.2">
      <c r="A3" s="9" t="s">
        <v>19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20" ht="15.75" x14ac:dyDescent="0.25">
      <c r="A4" s="25" t="s">
        <v>59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20" ht="4.5" customHeight="1" x14ac:dyDescent="0.2"/>
    <row r="6" spans="1:20" x14ac:dyDescent="0.2">
      <c r="A6" s="14" t="s">
        <v>26</v>
      </c>
      <c r="B6" s="14" t="s">
        <v>10</v>
      </c>
    </row>
    <row r="7" spans="1:20" x14ac:dyDescent="0.2">
      <c r="A7" s="15" t="s">
        <v>11</v>
      </c>
      <c r="B7" s="16">
        <v>0</v>
      </c>
      <c r="C7" s="6" t="s">
        <v>54</v>
      </c>
    </row>
    <row r="8" spans="1:20" x14ac:dyDescent="0.2">
      <c r="A8" s="15" t="s">
        <v>12</v>
      </c>
      <c r="B8" s="16">
        <v>1</v>
      </c>
      <c r="C8" s="6" t="s">
        <v>55</v>
      </c>
    </row>
    <row r="10" spans="1:20" x14ac:dyDescent="0.2">
      <c r="A10" s="15" t="s">
        <v>56</v>
      </c>
      <c r="B10" s="16">
        <v>2.5</v>
      </c>
      <c r="C10" s="6" t="s">
        <v>57</v>
      </c>
    </row>
    <row r="11" spans="1:20" x14ac:dyDescent="0.2">
      <c r="A11" s="15" t="str">
        <f>"p(X="&amp;B10&amp;")"</f>
        <v>p(X=2,5)</v>
      </c>
      <c r="B11" s="15">
        <f>_xlfn.LOGNORM.DIST(B10,мю,сигма,FALSE)</f>
        <v>0.10487106688964976</v>
      </c>
      <c r="C11" s="6" t="s">
        <v>58</v>
      </c>
    </row>
    <row r="12" spans="1:20" x14ac:dyDescent="0.2">
      <c r="A12" s="17"/>
      <c r="B12" s="17"/>
    </row>
    <row r="13" spans="1:20" ht="15.75" x14ac:dyDescent="0.25">
      <c r="A13" s="10" t="s">
        <v>13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M13" s="12" t="s">
        <v>60</v>
      </c>
      <c r="N13" s="12"/>
      <c r="O13" s="12"/>
      <c r="P13" s="12"/>
      <c r="Q13" s="12"/>
      <c r="R13" s="12"/>
      <c r="S13" s="12"/>
      <c r="T13" s="12"/>
    </row>
    <row r="14" spans="1:20" ht="5.25" customHeight="1" x14ac:dyDescent="0.2"/>
    <row r="15" spans="1:20" ht="39.75" x14ac:dyDescent="0.2">
      <c r="A15" s="18" t="s">
        <v>62</v>
      </c>
      <c r="B15" s="19">
        <f>EXP(мю+сигма*сигма/2)</f>
        <v>1.6487212707001282</v>
      </c>
      <c r="F15" s="30" t="s">
        <v>24</v>
      </c>
      <c r="M15" s="19">
        <f>LN(B15*B15/SQRT(B15*B15+B16))</f>
        <v>2.2204460492503128E-16</v>
      </c>
      <c r="N15" s="19">
        <f>мю</f>
        <v>0</v>
      </c>
    </row>
    <row r="16" spans="1:20" ht="15.75" x14ac:dyDescent="0.25">
      <c r="A16" s="15" t="s">
        <v>61</v>
      </c>
      <c r="B16" s="19">
        <f>(EXP(сигма*сигма)-1)*EXP(2*мю+сигма*сигма)</f>
        <v>4.670774270471604</v>
      </c>
      <c r="F16"/>
      <c r="G16"/>
      <c r="M16" s="19">
        <f>LN(1+B16/(B15*B15))</f>
        <v>0.99999999999999978</v>
      </c>
      <c r="N16" s="19">
        <f>сигма</f>
        <v>1</v>
      </c>
    </row>
    <row r="17" spans="1:12" ht="15" x14ac:dyDescent="0.25">
      <c r="A17" s="15" t="s">
        <v>7</v>
      </c>
      <c r="B17" s="19">
        <f>EXP(мю-сигма*сигма)</f>
        <v>0.36787944117144233</v>
      </c>
      <c r="C17" s="21"/>
      <c r="E17"/>
    </row>
    <row r="18" spans="1:12" x14ac:dyDescent="0.2">
      <c r="A18" s="15" t="s">
        <v>6</v>
      </c>
      <c r="B18" s="20">
        <f>EXP(мю)</f>
        <v>1</v>
      </c>
      <c r="C18" s="20">
        <f>_xlfn.LOGNORM.INV(0.5,мю,сигма)</f>
        <v>1</v>
      </c>
    </row>
    <row r="19" spans="1:12" ht="15" x14ac:dyDescent="0.25">
      <c r="A19" s="18" t="s">
        <v>15</v>
      </c>
      <c r="B19" s="20">
        <f>(EXP(сигма*сигма)+2)*SQRT(EXP(сигма*сигма)-1)</f>
        <v>6.1848771386325536</v>
      </c>
      <c r="C19"/>
      <c r="F19"/>
    </row>
    <row r="20" spans="1:12" x14ac:dyDescent="0.2">
      <c r="A20" s="17"/>
      <c r="B20" s="17"/>
    </row>
    <row r="21" spans="1:12" x14ac:dyDescent="0.2">
      <c r="A21" s="10" t="s">
        <v>52</v>
      </c>
      <c r="B21" s="10"/>
      <c r="C21" s="12"/>
      <c r="D21" s="12"/>
      <c r="E21" s="12"/>
      <c r="F21" s="12"/>
      <c r="G21" s="12"/>
      <c r="H21" s="13"/>
      <c r="I21" s="13"/>
      <c r="J21" s="13"/>
      <c r="K21" s="13"/>
    </row>
    <row r="22" spans="1:12" x14ac:dyDescent="0.2">
      <c r="A22" s="22" t="s">
        <v>25</v>
      </c>
    </row>
    <row r="24" spans="1:12" x14ac:dyDescent="0.2">
      <c r="B24" s="23" t="s">
        <v>20</v>
      </c>
      <c r="C24" s="23"/>
      <c r="D24" s="24" t="s">
        <v>16</v>
      </c>
      <c r="E24" s="24"/>
      <c r="F24" s="23" t="s">
        <v>21</v>
      </c>
      <c r="G24" s="23"/>
      <c r="H24" s="29" t="s">
        <v>23</v>
      </c>
      <c r="I24" s="29"/>
      <c r="J24" s="28" t="s">
        <v>22</v>
      </c>
      <c r="K24" s="28"/>
    </row>
    <row r="25" spans="1:12" x14ac:dyDescent="0.2">
      <c r="A25" s="14" t="s">
        <v>17</v>
      </c>
      <c r="B25" s="14" t="s">
        <v>18</v>
      </c>
      <c r="C25" s="14" t="s">
        <v>53</v>
      </c>
      <c r="D25" s="14" t="s">
        <v>18</v>
      </c>
      <c r="E25" s="14" t="s">
        <v>53</v>
      </c>
      <c r="F25" s="14" t="s">
        <v>18</v>
      </c>
      <c r="G25" s="14" t="s">
        <v>53</v>
      </c>
      <c r="H25" s="14" t="s">
        <v>18</v>
      </c>
      <c r="I25" s="14" t="s">
        <v>53</v>
      </c>
      <c r="J25" s="14" t="s">
        <v>18</v>
      </c>
      <c r="K25" s="14" t="s">
        <v>53</v>
      </c>
    </row>
    <row r="26" spans="1:12" x14ac:dyDescent="0.2">
      <c r="A26" s="19">
        <v>0.05</v>
      </c>
      <c r="B26" s="26">
        <f>_xlfn.LOGNORM.DIST($A26,мю,сигма,TRUE)</f>
        <v>1.3689334878580876E-3</v>
      </c>
      <c r="C26" s="26">
        <f t="shared" ref="C26:C36" si="0">_xlfn.LOGNORM.DIST($A26,мю,сигма,FALSE)</f>
        <v>8.9778281498968479E-2</v>
      </c>
      <c r="D26" s="26"/>
      <c r="E26" s="26">
        <f t="shared" ref="E26:E36" si="1">1/$A26/сигма/SQRT(2*PI())*EXP(-0.5*((LN($A26)-мю)/сигма)^2)</f>
        <v>8.9778281498968562E-2</v>
      </c>
      <c r="F26" s="26">
        <f t="shared" ref="F26:F36" si="2">LOGNORMDIST($A26,мю,сигма)</f>
        <v>1.3689334878580876E-3</v>
      </c>
      <c r="G26" s="31"/>
      <c r="H26" s="26">
        <f t="shared" ref="H26:H36" si="3">_xlfn.NORM.DIST(LN($A26),мю,сигма,TRUE)</f>
        <v>1.3689334878580876E-3</v>
      </c>
      <c r="I26" s="26">
        <f t="shared" ref="I26:I36" si="4">_xlfn.NORM.DIST(LN($A26),мю,сигма,FALSE)/A26</f>
        <v>8.9778281498968548E-2</v>
      </c>
      <c r="J26" s="26">
        <f t="shared" ref="J26:J36" si="5">_xlfn.NORM.S.DIST((LN($A26)-мю)/сигма,TRUE)</f>
        <v>1.3689334878580876E-3</v>
      </c>
      <c r="K26" s="26">
        <f t="shared" ref="K26:K36" si="6">_xlfn.NORM.S.DIST((LN($A26)-мю)/сигма,FALSE)/A26/сигма</f>
        <v>8.9778281498968548E-2</v>
      </c>
      <c r="L26" s="27"/>
    </row>
    <row r="27" spans="1:12" x14ac:dyDescent="0.2">
      <c r="A27" s="19">
        <f t="shared" ref="A27:A36" si="7">A26+0.05</f>
        <v>0.1</v>
      </c>
      <c r="B27" s="26">
        <f t="shared" ref="B27:B36" si="8">_xlfn.LOGNORM.DIST($A27,мю,сигма,TRUE)</f>
        <v>1.0651099341700132E-2</v>
      </c>
      <c r="C27" s="26">
        <f t="shared" si="0"/>
        <v>0.28159018901526828</v>
      </c>
      <c r="D27" s="26"/>
      <c r="E27" s="26">
        <f t="shared" si="1"/>
        <v>0.28159018901526839</v>
      </c>
      <c r="F27" s="26">
        <f t="shared" si="2"/>
        <v>1.0651099341700132E-2</v>
      </c>
      <c r="G27" s="26"/>
      <c r="H27" s="26">
        <f t="shared" si="3"/>
        <v>1.0651099341700132E-2</v>
      </c>
      <c r="I27" s="26">
        <f t="shared" si="4"/>
        <v>0.28159018901526833</v>
      </c>
      <c r="J27" s="26">
        <f t="shared" si="5"/>
        <v>1.0651099341700132E-2</v>
      </c>
      <c r="K27" s="26">
        <f t="shared" si="6"/>
        <v>0.28159018901526833</v>
      </c>
      <c r="L27" s="27"/>
    </row>
    <row r="28" spans="1:12" x14ac:dyDescent="0.2">
      <c r="A28" s="19">
        <f t="shared" si="7"/>
        <v>0.15000000000000002</v>
      </c>
      <c r="B28" s="26">
        <f t="shared" si="8"/>
        <v>2.8906052073384963E-2</v>
      </c>
      <c r="C28" s="26">
        <f t="shared" si="0"/>
        <v>0.43983717963167845</v>
      </c>
      <c r="D28" s="26"/>
      <c r="E28" s="26">
        <f t="shared" si="1"/>
        <v>0.43983717963167857</v>
      </c>
      <c r="F28" s="26">
        <f t="shared" si="2"/>
        <v>2.8906052073384963E-2</v>
      </c>
      <c r="G28" s="26"/>
      <c r="H28" s="26">
        <f t="shared" si="3"/>
        <v>2.8906052073384963E-2</v>
      </c>
      <c r="I28" s="26">
        <f t="shared" si="4"/>
        <v>0.43983717963167851</v>
      </c>
      <c r="J28" s="26">
        <f t="shared" si="5"/>
        <v>2.8906052073384963E-2</v>
      </c>
      <c r="K28" s="26">
        <f t="shared" si="6"/>
        <v>0.43983717963167851</v>
      </c>
      <c r="L28" s="27"/>
    </row>
    <row r="29" spans="1:12" x14ac:dyDescent="0.2">
      <c r="A29" s="19">
        <f t="shared" si="7"/>
        <v>0.2</v>
      </c>
      <c r="B29" s="26">
        <f t="shared" si="8"/>
        <v>5.376031045166315E-2</v>
      </c>
      <c r="C29" s="26">
        <f t="shared" si="0"/>
        <v>0.54626787075818006</v>
      </c>
      <c r="D29" s="26"/>
      <c r="E29" s="26">
        <f t="shared" si="1"/>
        <v>0.54626787075818017</v>
      </c>
      <c r="F29" s="26">
        <f t="shared" si="2"/>
        <v>5.376031045166315E-2</v>
      </c>
      <c r="G29" s="26"/>
      <c r="H29" s="26">
        <f t="shared" si="3"/>
        <v>5.376031045166315E-2</v>
      </c>
      <c r="I29" s="26">
        <f t="shared" si="4"/>
        <v>0.54626787075818006</v>
      </c>
      <c r="J29" s="26">
        <f t="shared" si="5"/>
        <v>5.376031045166315E-2</v>
      </c>
      <c r="K29" s="26">
        <f t="shared" si="6"/>
        <v>0.54626787075818006</v>
      </c>
      <c r="L29" s="27"/>
    </row>
    <row r="30" spans="1:12" x14ac:dyDescent="0.2">
      <c r="A30" s="19">
        <f t="shared" si="7"/>
        <v>0.25</v>
      </c>
      <c r="B30" s="26">
        <f t="shared" si="8"/>
        <v>8.2828519001698478E-2</v>
      </c>
      <c r="C30" s="26">
        <f t="shared" si="0"/>
        <v>0.6104553041901829</v>
      </c>
      <c r="D30" s="26"/>
      <c r="E30" s="26">
        <f t="shared" si="1"/>
        <v>0.61045530419018323</v>
      </c>
      <c r="F30" s="26">
        <f t="shared" si="2"/>
        <v>8.2828519001698478E-2</v>
      </c>
      <c r="G30" s="26"/>
      <c r="H30" s="26">
        <f t="shared" si="3"/>
        <v>8.2828519001698478E-2</v>
      </c>
      <c r="I30" s="26">
        <f t="shared" si="4"/>
        <v>0.61045530419018323</v>
      </c>
      <c r="J30" s="26">
        <f t="shared" si="5"/>
        <v>8.2828519001698478E-2</v>
      </c>
      <c r="K30" s="26">
        <f t="shared" si="6"/>
        <v>0.61045530419018323</v>
      </c>
      <c r="L30" s="27"/>
    </row>
    <row r="31" spans="1:12" x14ac:dyDescent="0.2">
      <c r="A31" s="19">
        <f t="shared" si="7"/>
        <v>0.3</v>
      </c>
      <c r="B31" s="26">
        <f t="shared" si="8"/>
        <v>0.11430004504915148</v>
      </c>
      <c r="C31" s="26">
        <f t="shared" si="0"/>
        <v>0.64420325735919959</v>
      </c>
      <c r="D31" s="26"/>
      <c r="E31" s="26">
        <f t="shared" si="1"/>
        <v>0.64420325735919959</v>
      </c>
      <c r="F31" s="26">
        <f t="shared" si="2"/>
        <v>0.11430004504915148</v>
      </c>
      <c r="G31" s="26"/>
      <c r="H31" s="26">
        <f t="shared" si="3"/>
        <v>0.11430004504915148</v>
      </c>
      <c r="I31" s="26">
        <f t="shared" si="4"/>
        <v>0.64420325735919959</v>
      </c>
      <c r="J31" s="26">
        <f t="shared" si="5"/>
        <v>0.11430004504915148</v>
      </c>
      <c r="K31" s="26">
        <f t="shared" si="6"/>
        <v>0.64420325735919959</v>
      </c>
      <c r="L31" s="27"/>
    </row>
    <row r="32" spans="1:12" x14ac:dyDescent="0.2">
      <c r="A32" s="19">
        <f t="shared" si="7"/>
        <v>0.35</v>
      </c>
      <c r="B32" s="26">
        <f t="shared" si="8"/>
        <v>0.14689995059547251</v>
      </c>
      <c r="C32" s="26">
        <f t="shared" si="0"/>
        <v>0.65692878850752967</v>
      </c>
      <c r="D32" s="26"/>
      <c r="E32" s="26">
        <f t="shared" si="1"/>
        <v>0.65692878850752956</v>
      </c>
      <c r="F32" s="26">
        <f t="shared" si="2"/>
        <v>0.14689995059547251</v>
      </c>
      <c r="G32" s="26"/>
      <c r="H32" s="26">
        <f t="shared" si="3"/>
        <v>0.14689995059547251</v>
      </c>
      <c r="I32" s="26">
        <f t="shared" si="4"/>
        <v>0.65692878850752956</v>
      </c>
      <c r="J32" s="26">
        <f t="shared" si="5"/>
        <v>0.14689995059547251</v>
      </c>
      <c r="K32" s="26">
        <f t="shared" si="6"/>
        <v>0.65692878850752956</v>
      </c>
      <c r="L32" s="27"/>
    </row>
    <row r="33" spans="1:12" x14ac:dyDescent="0.2">
      <c r="A33" s="19">
        <f t="shared" si="7"/>
        <v>0.39999999999999997</v>
      </c>
      <c r="B33" s="26">
        <f t="shared" si="8"/>
        <v>0.17975721389578536</v>
      </c>
      <c r="C33" s="26">
        <f t="shared" si="0"/>
        <v>0.65544416806031136</v>
      </c>
      <c r="D33" s="26"/>
      <c r="E33" s="26">
        <f t="shared" si="1"/>
        <v>0.65544416806031158</v>
      </c>
      <c r="F33" s="26">
        <f t="shared" si="2"/>
        <v>0.17975721389578536</v>
      </c>
      <c r="G33" s="26"/>
      <c r="H33" s="26">
        <f t="shared" si="3"/>
        <v>0.17975721389578536</v>
      </c>
      <c r="I33" s="26">
        <f t="shared" si="4"/>
        <v>0.65544416806031158</v>
      </c>
      <c r="J33" s="26">
        <f t="shared" si="5"/>
        <v>0.17975721389578536</v>
      </c>
      <c r="K33" s="26">
        <f t="shared" si="6"/>
        <v>0.65544416806031158</v>
      </c>
      <c r="L33" s="27"/>
    </row>
    <row r="34" spans="1:12" x14ac:dyDescent="0.2">
      <c r="A34" s="19">
        <f t="shared" si="7"/>
        <v>0.44999999999999996</v>
      </c>
      <c r="B34" s="26">
        <f t="shared" si="8"/>
        <v>0.21228796437921088</v>
      </c>
      <c r="C34" s="26">
        <f t="shared" si="0"/>
        <v>0.64452729460930369</v>
      </c>
      <c r="D34" s="26"/>
      <c r="E34" s="26">
        <f t="shared" si="1"/>
        <v>0.6445272946093038</v>
      </c>
      <c r="F34" s="26">
        <f t="shared" si="2"/>
        <v>0.21228796437921088</v>
      </c>
      <c r="G34" s="26"/>
      <c r="H34" s="26">
        <f t="shared" si="3"/>
        <v>0.21228796437921088</v>
      </c>
      <c r="I34" s="26">
        <f t="shared" si="4"/>
        <v>0.6445272946093038</v>
      </c>
      <c r="J34" s="26">
        <f t="shared" si="5"/>
        <v>0.21228796437921088</v>
      </c>
      <c r="K34" s="26">
        <f t="shared" si="6"/>
        <v>0.6445272946093038</v>
      </c>
      <c r="L34" s="27"/>
    </row>
    <row r="35" spans="1:12" x14ac:dyDescent="0.2">
      <c r="A35" s="19">
        <f t="shared" si="7"/>
        <v>0.49999999999999994</v>
      </c>
      <c r="B35" s="26">
        <f t="shared" si="8"/>
        <v>0.24410859578558269</v>
      </c>
      <c r="C35" s="26">
        <f t="shared" si="0"/>
        <v>0.62749607711592414</v>
      </c>
      <c r="D35" s="26"/>
      <c r="E35" s="26">
        <f t="shared" si="1"/>
        <v>0.62749607711592459</v>
      </c>
      <c r="F35" s="26">
        <f t="shared" si="2"/>
        <v>0.24410859578558269</v>
      </c>
      <c r="G35" s="26"/>
      <c r="H35" s="26">
        <f t="shared" si="3"/>
        <v>0.24410859578558269</v>
      </c>
      <c r="I35" s="26">
        <f t="shared" si="4"/>
        <v>0.62749607711592448</v>
      </c>
      <c r="J35" s="26">
        <f t="shared" si="5"/>
        <v>0.24410859578558269</v>
      </c>
      <c r="K35" s="26">
        <f t="shared" si="6"/>
        <v>0.62749607711592448</v>
      </c>
      <c r="L35" s="27"/>
    </row>
    <row r="36" spans="1:12" x14ac:dyDescent="0.2">
      <c r="A36" s="19">
        <f t="shared" si="7"/>
        <v>0.54999999999999993</v>
      </c>
      <c r="B36" s="26">
        <f t="shared" si="8"/>
        <v>0.27497434965812284</v>
      </c>
      <c r="C36" s="26">
        <f t="shared" si="0"/>
        <v>0.60664829428396483</v>
      </c>
      <c r="D36" s="26"/>
      <c r="E36" s="26">
        <f t="shared" si="1"/>
        <v>0.60664829428396516</v>
      </c>
      <c r="F36" s="26">
        <f t="shared" si="2"/>
        <v>0.27497434965812284</v>
      </c>
      <c r="G36" s="26"/>
      <c r="H36" s="26">
        <f t="shared" si="3"/>
        <v>0.27497434965812284</v>
      </c>
      <c r="I36" s="26">
        <f t="shared" si="4"/>
        <v>0.60664829428396505</v>
      </c>
      <c r="J36" s="26">
        <f t="shared" si="5"/>
        <v>0.27497434965812284</v>
      </c>
      <c r="K36" s="26">
        <f t="shared" si="6"/>
        <v>0.60664829428396505</v>
      </c>
      <c r="L36" s="27"/>
    </row>
  </sheetData>
  <hyperlinks>
    <hyperlink ref="A1:E1" r:id="rId1" display="Файл скачан с сайта excel2.ru &gt;&gt;&gt;"/>
    <hyperlink ref="A2" r:id="rId2"/>
    <hyperlink ref="K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zoomScaleNormal="100" workbookViewId="0">
      <selection activeCell="Q2" sqref="Q2"/>
    </sheetView>
  </sheetViews>
  <sheetFormatPr defaultRowHeight="15" x14ac:dyDescent="0.25"/>
  <cols>
    <col min="1" max="1" width="17.42578125" customWidth="1"/>
    <col min="2" max="2" width="15.28515625" bestFit="1" customWidth="1"/>
    <col min="3" max="3" width="12.5703125" bestFit="1" customWidth="1"/>
    <col min="4" max="4" width="2.85546875" customWidth="1"/>
    <col min="5" max="5" width="14.5703125" bestFit="1" customWidth="1"/>
    <col min="8" max="8" width="3.85546875" customWidth="1"/>
    <col min="9" max="9" width="14.5703125" bestFit="1" customWidth="1"/>
  </cols>
  <sheetData>
    <row r="1" spans="1:17" ht="26.25" x14ac:dyDescent="0.25">
      <c r="A1" s="5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5.75" x14ac:dyDescent="0.25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56" t="s">
        <v>63</v>
      </c>
    </row>
    <row r="3" spans="1:17" ht="18.75" x14ac:dyDescent="0.25">
      <c r="A3" s="9" t="str">
        <f>Пример!A3</f>
        <v>Логнормальное распределение. Непрерывные распределения в MS EXCEL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18.75" x14ac:dyDescent="0.25">
      <c r="A4" s="54" t="s">
        <v>27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ht="15.75" x14ac:dyDescent="0.25">
      <c r="A5" s="33"/>
      <c r="B5" s="33"/>
      <c r="C5" s="33"/>
      <c r="D5" s="33"/>
      <c r="E5" s="33"/>
      <c r="F5" s="33"/>
      <c r="G5" s="33"/>
      <c r="H5" s="33"/>
    </row>
    <row r="6" spans="1:17" ht="15.75" x14ac:dyDescent="0.25">
      <c r="A6" s="14" t="s">
        <v>26</v>
      </c>
      <c r="B6" s="14" t="s">
        <v>10</v>
      </c>
      <c r="C6" s="33"/>
      <c r="D6" s="6"/>
      <c r="E6" s="6"/>
      <c r="F6" s="6"/>
      <c r="G6" s="6"/>
      <c r="H6" s="6"/>
    </row>
    <row r="7" spans="1:17" x14ac:dyDescent="0.25">
      <c r="A7" s="15" t="s">
        <v>11</v>
      </c>
      <c r="B7" s="16">
        <v>0</v>
      </c>
      <c r="C7" s="6" t="s">
        <v>28</v>
      </c>
      <c r="E7" s="6"/>
      <c r="F7" s="6"/>
      <c r="G7" s="6"/>
      <c r="H7" s="6"/>
    </row>
    <row r="8" spans="1:17" x14ac:dyDescent="0.25">
      <c r="A8" s="15" t="s">
        <v>12</v>
      </c>
      <c r="B8" s="16">
        <v>1</v>
      </c>
      <c r="C8" s="6" t="s">
        <v>29</v>
      </c>
      <c r="E8" s="6"/>
      <c r="F8" s="6"/>
      <c r="G8" s="6"/>
      <c r="H8" s="6"/>
    </row>
    <row r="9" spans="1:17" ht="26.25" x14ac:dyDescent="0.25">
      <c r="A9" s="18" t="s">
        <v>33</v>
      </c>
      <c r="B9" s="19">
        <f>EXP(B7+B8*B8/2)</f>
        <v>1.6487212707001282</v>
      </c>
      <c r="C9" s="33"/>
      <c r="E9" s="6"/>
      <c r="F9" s="6"/>
      <c r="G9" s="6"/>
      <c r="H9" s="6"/>
    </row>
    <row r="10" spans="1:17" x14ac:dyDescent="0.25">
      <c r="A10" s="15" t="s">
        <v>14</v>
      </c>
      <c r="B10" s="19">
        <f>(EXP(B8*B8)-1)*EXP(2*B7+B8*B8)</f>
        <v>4.670774270471604</v>
      </c>
      <c r="C10" s="6" t="s">
        <v>32</v>
      </c>
      <c r="E10" s="6"/>
      <c r="F10" s="6"/>
      <c r="G10" s="6"/>
      <c r="H10" s="6"/>
    </row>
    <row r="11" spans="1:17" x14ac:dyDescent="0.25">
      <c r="A11" s="15" t="s">
        <v>6</v>
      </c>
      <c r="B11" s="19">
        <f>EXP(B7)</f>
        <v>1</v>
      </c>
      <c r="C11" s="19">
        <f>_xlfn.LOGNORM.INV(0.5,B7,B8)</f>
        <v>1</v>
      </c>
      <c r="E11" s="6"/>
      <c r="F11" s="6"/>
      <c r="G11" s="6"/>
      <c r="H11" s="6"/>
    </row>
    <row r="12" spans="1:17" x14ac:dyDescent="0.25">
      <c r="A12" s="15" t="s">
        <v>7</v>
      </c>
      <c r="B12" s="19">
        <f>EXP(B7-B8*B8)</f>
        <v>0.36787944117144233</v>
      </c>
      <c r="E12" s="6"/>
      <c r="F12" s="6"/>
      <c r="G12" s="6"/>
      <c r="H12" s="6"/>
    </row>
    <row r="13" spans="1:17" ht="15.75" x14ac:dyDescent="0.25">
      <c r="B13" s="34"/>
      <c r="C13" s="33"/>
      <c r="E13" s="6"/>
      <c r="F13" s="6"/>
      <c r="G13" s="6"/>
      <c r="H13" s="6"/>
    </row>
    <row r="14" spans="1:17" x14ac:dyDescent="0.25">
      <c r="A14" s="35" t="s">
        <v>30</v>
      </c>
      <c r="B14" s="36"/>
      <c r="C14" s="36"/>
      <c r="D14" s="36"/>
      <c r="E14" s="36"/>
      <c r="F14" s="36"/>
      <c r="G14" s="36"/>
      <c r="I14" s="37" t="str">
        <f>"Логнормальное распределение LogN(мю="&amp;B7&amp;", сигма="&amp;B8&amp;")"</f>
        <v>Логнормальное распределение LogN(мю=0, сигма=1)</v>
      </c>
    </row>
    <row r="15" spans="1:17" x14ac:dyDescent="0.25">
      <c r="A15" s="6"/>
      <c r="B15" s="6"/>
      <c r="C15" s="6"/>
    </row>
    <row r="16" spans="1:17" ht="26.25" x14ac:dyDescent="0.25">
      <c r="A16" s="18" t="s">
        <v>3</v>
      </c>
      <c r="B16" s="18" t="s">
        <v>31</v>
      </c>
      <c r="C16" s="18" t="s">
        <v>24</v>
      </c>
      <c r="E16" s="3"/>
      <c r="F16" s="4" t="s">
        <v>3</v>
      </c>
      <c r="G16" s="4" t="s">
        <v>4</v>
      </c>
    </row>
    <row r="17" spans="1:7" x14ac:dyDescent="0.25">
      <c r="A17" s="38">
        <v>0.05</v>
      </c>
      <c r="B17" s="38">
        <f>_xlfn.LOGNORM.DIST(A17,$B$7,$B$8,TRUE)</f>
        <v>1.3689334878580876E-3</v>
      </c>
      <c r="C17" s="38">
        <f>_xlfn.LOGNORM.DIST($A17,B$7,B$8,FALSE)</f>
        <v>8.9778281498968479E-2</v>
      </c>
      <c r="E17" s="3" t="s">
        <v>5</v>
      </c>
      <c r="F17" s="39">
        <f>B9</f>
        <v>1.6487212707001282</v>
      </c>
      <c r="G17" s="3">
        <f>0</f>
        <v>0</v>
      </c>
    </row>
    <row r="18" spans="1:7" x14ac:dyDescent="0.25">
      <c r="A18" s="38">
        <f t="shared" ref="A18:A76" si="0">A17+0.05</f>
        <v>0.1</v>
      </c>
      <c r="B18" s="38">
        <f t="shared" ref="B18:B76" si="1">_xlfn.LOGNORM.DIST(A18,$B$7,$B$8,TRUE)</f>
        <v>1.0651099341700132E-2</v>
      </c>
      <c r="C18" s="38">
        <f t="shared" ref="C18:C76" si="2">_xlfn.LOGNORM.DIST($A18,B$7,B$8,FALSE)</f>
        <v>0.28159018901526828</v>
      </c>
      <c r="E18" s="3" t="s">
        <v>5</v>
      </c>
      <c r="F18" s="39">
        <f>F17</f>
        <v>1.6487212707001282</v>
      </c>
      <c r="G18" s="3">
        <f>_xlfn.LOGNORM.DIST(B9,B$7,B$8,FALSE)</f>
        <v>0.21353841490429443</v>
      </c>
    </row>
    <row r="19" spans="1:7" x14ac:dyDescent="0.25">
      <c r="A19" s="38">
        <f t="shared" si="0"/>
        <v>0.15000000000000002</v>
      </c>
      <c r="B19" s="38">
        <f t="shared" si="1"/>
        <v>2.8906052073384963E-2</v>
      </c>
      <c r="C19" s="38">
        <f t="shared" si="2"/>
        <v>0.43983717963167845</v>
      </c>
      <c r="E19" s="3" t="s">
        <v>6</v>
      </c>
      <c r="F19" s="39">
        <f>B11</f>
        <v>1</v>
      </c>
      <c r="G19" s="3">
        <v>0</v>
      </c>
    </row>
    <row r="20" spans="1:7" x14ac:dyDescent="0.25">
      <c r="A20" s="38">
        <f t="shared" si="0"/>
        <v>0.2</v>
      </c>
      <c r="B20" s="38">
        <f t="shared" si="1"/>
        <v>5.376031045166315E-2</v>
      </c>
      <c r="C20" s="38">
        <f t="shared" si="2"/>
        <v>0.54626787075818006</v>
      </c>
      <c r="E20" s="3" t="s">
        <v>6</v>
      </c>
      <c r="F20" s="39">
        <f>F19</f>
        <v>1</v>
      </c>
      <c r="G20" s="3">
        <f>_xlfn.LOGNORM.DIST(B11,B$7,B$8,FALSE)</f>
        <v>0.39894228040143265</v>
      </c>
    </row>
    <row r="21" spans="1:7" x14ac:dyDescent="0.25">
      <c r="A21" s="38">
        <f t="shared" si="0"/>
        <v>0.25</v>
      </c>
      <c r="B21" s="38">
        <f t="shared" si="1"/>
        <v>8.2828519001698478E-2</v>
      </c>
      <c r="C21" s="38">
        <f t="shared" si="2"/>
        <v>0.6104553041901829</v>
      </c>
      <c r="E21" s="3" t="s">
        <v>7</v>
      </c>
      <c r="F21" s="39">
        <f>B12</f>
        <v>0.36787944117144233</v>
      </c>
      <c r="G21" s="3">
        <v>0</v>
      </c>
    </row>
    <row r="22" spans="1:7" x14ac:dyDescent="0.25">
      <c r="A22" s="38">
        <f t="shared" si="0"/>
        <v>0.3</v>
      </c>
      <c r="B22" s="38">
        <f t="shared" si="1"/>
        <v>0.11430004504915148</v>
      </c>
      <c r="C22" s="38">
        <f t="shared" si="2"/>
        <v>0.64420325735919959</v>
      </c>
      <c r="E22" s="3" t="s">
        <v>7</v>
      </c>
      <c r="F22" s="39">
        <f>F21</f>
        <v>0.36787944117144233</v>
      </c>
      <c r="G22" s="3">
        <f>_xlfn.LOGNORM.DIST(B12,B$7,B$8,FALSE)</f>
        <v>0.65774462347945695</v>
      </c>
    </row>
    <row r="23" spans="1:7" x14ac:dyDescent="0.25">
      <c r="A23" s="38">
        <f t="shared" si="0"/>
        <v>0.35</v>
      </c>
      <c r="B23" s="38">
        <f t="shared" si="1"/>
        <v>0.14689995059547251</v>
      </c>
      <c r="C23" s="38">
        <f t="shared" si="2"/>
        <v>0.65692878850752967</v>
      </c>
    </row>
    <row r="24" spans="1:7" x14ac:dyDescent="0.25">
      <c r="A24" s="38">
        <f t="shared" si="0"/>
        <v>0.39999999999999997</v>
      </c>
      <c r="B24" s="38">
        <f t="shared" si="1"/>
        <v>0.17975721389578536</v>
      </c>
      <c r="C24" s="38">
        <f t="shared" si="2"/>
        <v>0.65544416806031136</v>
      </c>
    </row>
    <row r="25" spans="1:7" x14ac:dyDescent="0.25">
      <c r="A25" s="38">
        <f t="shared" si="0"/>
        <v>0.44999999999999996</v>
      </c>
      <c r="B25" s="38">
        <f t="shared" si="1"/>
        <v>0.21228796437921088</v>
      </c>
      <c r="C25" s="38">
        <f t="shared" si="2"/>
        <v>0.64452729460930369</v>
      </c>
    </row>
    <row r="26" spans="1:7" x14ac:dyDescent="0.25">
      <c r="A26" s="38">
        <f t="shared" si="0"/>
        <v>0.49999999999999994</v>
      </c>
      <c r="B26" s="38">
        <f t="shared" si="1"/>
        <v>0.24410859578558269</v>
      </c>
      <c r="C26" s="38">
        <f t="shared" si="2"/>
        <v>0.62749607711592414</v>
      </c>
    </row>
    <row r="27" spans="1:7" x14ac:dyDescent="0.25">
      <c r="A27" s="38">
        <f t="shared" si="0"/>
        <v>0.54999999999999993</v>
      </c>
      <c r="B27" s="38">
        <f t="shared" si="1"/>
        <v>0.27497434965812284</v>
      </c>
      <c r="C27" s="38">
        <f t="shared" si="2"/>
        <v>0.60664829428396483</v>
      </c>
    </row>
    <row r="28" spans="1:7" x14ac:dyDescent="0.25">
      <c r="A28" s="38">
        <f t="shared" si="0"/>
        <v>0.6</v>
      </c>
      <c r="B28" s="38">
        <f t="shared" si="1"/>
        <v>0.30473658251023167</v>
      </c>
      <c r="C28" s="38">
        <f t="shared" si="2"/>
        <v>0.58357382259450397</v>
      </c>
    </row>
    <row r="29" spans="1:7" x14ac:dyDescent="0.25">
      <c r="A29" s="38">
        <f t="shared" si="0"/>
        <v>0.65</v>
      </c>
      <c r="B29" s="38">
        <f t="shared" si="1"/>
        <v>0.33331311132070446</v>
      </c>
      <c r="C29" s="38">
        <f t="shared" si="2"/>
        <v>0.55937086760014187</v>
      </c>
    </row>
    <row r="30" spans="1:7" x14ac:dyDescent="0.25">
      <c r="A30" s="38">
        <f t="shared" si="0"/>
        <v>0.70000000000000007</v>
      </c>
      <c r="B30" s="38">
        <f t="shared" si="1"/>
        <v>0.36066758262264914</v>
      </c>
      <c r="C30" s="38">
        <f t="shared" si="2"/>
        <v>0.5347948320769198</v>
      </c>
    </row>
    <row r="31" spans="1:7" x14ac:dyDescent="0.25">
      <c r="A31" s="38">
        <f t="shared" si="0"/>
        <v>0.75000000000000011</v>
      </c>
      <c r="B31" s="38">
        <f t="shared" si="1"/>
        <v>0.38679505713409729</v>
      </c>
      <c r="C31" s="38">
        <f t="shared" si="2"/>
        <v>0.51036100631384917</v>
      </c>
    </row>
    <row r="32" spans="1:7" x14ac:dyDescent="0.25">
      <c r="A32" s="38">
        <f t="shared" si="0"/>
        <v>0.80000000000000016</v>
      </c>
      <c r="B32" s="38">
        <f t="shared" si="1"/>
        <v>0.41171189185745499</v>
      </c>
      <c r="C32" s="38">
        <f t="shared" si="2"/>
        <v>0.48641578111155342</v>
      </c>
    </row>
    <row r="33" spans="1:3" x14ac:dyDescent="0.25">
      <c r="A33" s="38">
        <f t="shared" si="0"/>
        <v>0.8500000000000002</v>
      </c>
      <c r="B33" s="38">
        <f t="shared" si="1"/>
        <v>0.43544861142413616</v>
      </c>
      <c r="C33" s="38">
        <f t="shared" si="2"/>
        <v>0.46318635793903085</v>
      </c>
    </row>
    <row r="34" spans="1:3" x14ac:dyDescent="0.25">
      <c r="A34" s="38">
        <f t="shared" si="0"/>
        <v>0.90000000000000024</v>
      </c>
      <c r="B34" s="38">
        <f t="shared" si="1"/>
        <v>0.45804487278565897</v>
      </c>
      <c r="C34" s="38">
        <f t="shared" si="2"/>
        <v>0.44081568591202647</v>
      </c>
    </row>
    <row r="35" spans="1:3" x14ac:dyDescent="0.25">
      <c r="A35" s="38">
        <f t="shared" si="0"/>
        <v>0.95000000000000029</v>
      </c>
      <c r="B35" s="38">
        <f t="shared" si="1"/>
        <v>0.47954590568809552</v>
      </c>
      <c r="C35" s="38">
        <f t="shared" si="2"/>
        <v>0.41938717522618896</v>
      </c>
    </row>
    <row r="36" spans="1:3" x14ac:dyDescent="0.25">
      <c r="A36" s="38">
        <f>A35+0.05</f>
        <v>1.0000000000000002</v>
      </c>
      <c r="B36" s="38">
        <f t="shared" si="1"/>
        <v>0.50000000000000011</v>
      </c>
      <c r="C36" s="38">
        <f t="shared" si="2"/>
        <v>0.39894228040143259</v>
      </c>
    </row>
    <row r="37" spans="1:3" x14ac:dyDescent="0.25">
      <c r="A37" s="38">
        <f t="shared" si="0"/>
        <v>1.0500000000000003</v>
      </c>
      <c r="B37" s="38">
        <f t="shared" si="1"/>
        <v>0.5194567396518508</v>
      </c>
      <c r="C37" s="38">
        <f t="shared" si="2"/>
        <v>0.37949307218163136</v>
      </c>
    </row>
    <row r="38" spans="1:3" x14ac:dyDescent="0.25">
      <c r="A38" s="38">
        <f t="shared" si="0"/>
        <v>1.1000000000000003</v>
      </c>
      <c r="B38" s="38">
        <f t="shared" si="1"/>
        <v>0.5379657714246171</v>
      </c>
      <c r="C38" s="38">
        <f t="shared" si="2"/>
        <v>0.36103126122903983</v>
      </c>
    </row>
    <row r="39" spans="1:3" x14ac:dyDescent="0.25">
      <c r="A39" s="38">
        <f t="shared" si="0"/>
        <v>1.1500000000000004</v>
      </c>
      <c r="B39" s="38">
        <f t="shared" si="1"/>
        <v>0.55557595816049454</v>
      </c>
      <c r="C39" s="38">
        <f t="shared" si="2"/>
        <v>0.34353469232230099</v>
      </c>
    </row>
    <row r="40" spans="1:3" x14ac:dyDescent="0.25">
      <c r="A40" s="38">
        <f t="shared" si="0"/>
        <v>1.2000000000000004</v>
      </c>
      <c r="B40" s="38">
        <f t="shared" si="1"/>
        <v>0.57233480883676846</v>
      </c>
      <c r="C40" s="38">
        <f t="shared" si="2"/>
        <v>0.32697202407425557</v>
      </c>
    </row>
    <row r="41" spans="1:3" x14ac:dyDescent="0.25">
      <c r="A41" s="38">
        <f t="shared" si="0"/>
        <v>1.2500000000000004</v>
      </c>
      <c r="B41" s="38">
        <f t="shared" si="1"/>
        <v>0.58828810814254529</v>
      </c>
      <c r="C41" s="38">
        <f t="shared" si="2"/>
        <v>0.31130609991139396</v>
      </c>
    </row>
    <row r="42" spans="1:3" x14ac:dyDescent="0.25">
      <c r="A42" s="38">
        <f t="shared" si="0"/>
        <v>1.3000000000000005</v>
      </c>
      <c r="B42" s="38">
        <f t="shared" si="1"/>
        <v>0.60347968963215193</v>
      </c>
      <c r="C42" s="38">
        <f t="shared" si="2"/>
        <v>0.29649637063610479</v>
      </c>
    </row>
    <row r="43" spans="1:3" x14ac:dyDescent="0.25">
      <c r="A43" s="38">
        <f t="shared" si="0"/>
        <v>1.3500000000000005</v>
      </c>
      <c r="B43" s="38">
        <f t="shared" si="1"/>
        <v>0.61795131184920127</v>
      </c>
      <c r="C43" s="38">
        <f t="shared" si="2"/>
        <v>0.28250062701954198</v>
      </c>
    </row>
    <row r="44" spans="1:3" x14ac:dyDescent="0.25">
      <c r="A44" s="38">
        <f t="shared" si="0"/>
        <v>1.4000000000000006</v>
      </c>
      <c r="B44" s="38">
        <f t="shared" si="1"/>
        <v>0.63174260783667557</v>
      </c>
      <c r="C44" s="38">
        <f t="shared" si="2"/>
        <v>0.26927622894993253</v>
      </c>
    </row>
    <row r="45" spans="1:3" x14ac:dyDescent="0.25">
      <c r="A45" s="38">
        <f t="shared" si="0"/>
        <v>1.4500000000000006</v>
      </c>
      <c r="B45" s="38">
        <f t="shared" si="1"/>
        <v>0.64489108642408088</v>
      </c>
      <c r="C45" s="38">
        <f t="shared" si="2"/>
        <v>0.25678096650830051</v>
      </c>
    </row>
    <row r="46" spans="1:3" x14ac:dyDescent="0.25">
      <c r="A46" s="38">
        <f t="shared" si="0"/>
        <v>1.5000000000000007</v>
      </c>
      <c r="B46" s="38">
        <f t="shared" si="1"/>
        <v>0.65743216948515426</v>
      </c>
      <c r="C46" s="38">
        <f t="shared" si="2"/>
        <v>0.24497365171050975</v>
      </c>
    </row>
    <row r="47" spans="1:3" x14ac:dyDescent="0.25">
      <c r="A47" s="38">
        <f t="shared" si="0"/>
        <v>1.5500000000000007</v>
      </c>
      <c r="B47" s="38">
        <f t="shared" si="1"/>
        <v>0.6693992536008232</v>
      </c>
      <c r="C47" s="38">
        <f t="shared" si="2"/>
        <v>0.23381451325007835</v>
      </c>
    </row>
    <row r="48" spans="1:3" x14ac:dyDescent="0.25">
      <c r="A48" s="38">
        <f t="shared" si="0"/>
        <v>1.6000000000000008</v>
      </c>
      <c r="B48" s="38">
        <f t="shared" si="1"/>
        <v>0.68082378767482687</v>
      </c>
      <c r="C48" s="38">
        <f t="shared" si="2"/>
        <v>0.22326544743029894</v>
      </c>
    </row>
    <row r="49" spans="1:3" x14ac:dyDescent="0.25">
      <c r="A49" s="38">
        <f t="shared" si="0"/>
        <v>1.6500000000000008</v>
      </c>
      <c r="B49" s="38">
        <f t="shared" si="1"/>
        <v>0.6917353603416645</v>
      </c>
      <c r="C49" s="38">
        <f t="shared" si="2"/>
        <v>0.21329016451493296</v>
      </c>
    </row>
    <row r="50" spans="1:3" x14ac:dyDescent="0.25">
      <c r="A50" s="38">
        <f t="shared" si="0"/>
        <v>1.7000000000000008</v>
      </c>
      <c r="B50" s="38">
        <f t="shared" si="1"/>
        <v>0.70216179269914547</v>
      </c>
      <c r="C50" s="38">
        <f t="shared" si="2"/>
        <v>0.20385425949787131</v>
      </c>
    </row>
    <row r="51" spans="1:3" x14ac:dyDescent="0.25">
      <c r="A51" s="38">
        <f t="shared" si="0"/>
        <v>1.7500000000000009</v>
      </c>
      <c r="B51" s="38">
        <f t="shared" si="1"/>
        <v>0.71212923315007526</v>
      </c>
      <c r="C51" s="38">
        <f t="shared" si="2"/>
        <v>0.19492522876276644</v>
      </c>
    </row>
    <row r="52" spans="1:3" x14ac:dyDescent="0.25">
      <c r="A52" s="38">
        <f t="shared" si="0"/>
        <v>1.8000000000000009</v>
      </c>
      <c r="B52" s="38">
        <f t="shared" si="1"/>
        <v>0.72166225206508472</v>
      </c>
      <c r="C52" s="38">
        <f t="shared" si="2"/>
        <v>0.18647244853890799</v>
      </c>
    </row>
    <row r="53" spans="1:3" x14ac:dyDescent="0.25">
      <c r="A53" s="38">
        <f>A52+0.05</f>
        <v>1.850000000000001</v>
      </c>
      <c r="B53" s="38">
        <f t="shared" si="1"/>
        <v>0.7307839346656404</v>
      </c>
      <c r="C53" s="38">
        <f t="shared" si="2"/>
        <v>0.17846712693237554</v>
      </c>
    </row>
    <row r="54" spans="1:3" x14ac:dyDescent="0.25">
      <c r="A54" s="38">
        <f t="shared" si="0"/>
        <v>1.900000000000001</v>
      </c>
      <c r="B54" s="38">
        <f t="shared" si="1"/>
        <v>0.73951597103470545</v>
      </c>
      <c r="C54" s="38">
        <f t="shared" si="2"/>
        <v>0.17088223824121521</v>
      </c>
    </row>
    <row r="55" spans="1:3" x14ac:dyDescent="0.25">
      <c r="A55" s="38">
        <f t="shared" si="0"/>
        <v>1.9500000000000011</v>
      </c>
      <c r="B55" s="38">
        <f t="shared" si="1"/>
        <v>0.74787874253793585</v>
      </c>
      <c r="C55" s="38">
        <f t="shared" si="2"/>
        <v>0.16369244597380225</v>
      </c>
    </row>
    <row r="56" spans="1:3" x14ac:dyDescent="0.25">
      <c r="A56" s="38">
        <f t="shared" si="0"/>
        <v>2.0000000000000009</v>
      </c>
      <c r="B56" s="38">
        <f t="shared" si="1"/>
        <v>0.75589140421441747</v>
      </c>
      <c r="C56" s="38">
        <f t="shared" si="2"/>
        <v>0.15687401927898093</v>
      </c>
    </row>
    <row r="57" spans="1:3" x14ac:dyDescent="0.25">
      <c r="A57" s="38">
        <f t="shared" si="0"/>
        <v>2.0500000000000007</v>
      </c>
      <c r="B57" s="38">
        <f t="shared" si="1"/>
        <v>0.7635719628978499</v>
      </c>
      <c r="C57" s="38">
        <f t="shared" si="2"/>
        <v>0.15040474621706024</v>
      </c>
    </row>
    <row r="58" spans="1:3" x14ac:dyDescent="0.25">
      <c r="A58" s="38">
        <f t="shared" si="0"/>
        <v>2.1000000000000005</v>
      </c>
      <c r="B58" s="38">
        <f t="shared" si="1"/>
        <v>0.77093735097544325</v>
      </c>
      <c r="C58" s="38">
        <f t="shared" si="2"/>
        <v>0.14426384634320807</v>
      </c>
    </row>
    <row r="59" spans="1:3" x14ac:dyDescent="0.25">
      <c r="A59" s="38">
        <f t="shared" si="0"/>
        <v>2.1500000000000004</v>
      </c>
      <c r="B59" s="38">
        <f t="shared" si="1"/>
        <v>0.77800349579659489</v>
      </c>
      <c r="C59" s="38">
        <f t="shared" si="2"/>
        <v>0.13843188435843978</v>
      </c>
    </row>
    <row r="60" spans="1:3" x14ac:dyDescent="0.25">
      <c r="A60" s="38">
        <f t="shared" si="0"/>
        <v>2.2000000000000002</v>
      </c>
      <c r="B60" s="38">
        <f t="shared" si="1"/>
        <v>0.78478538481714288</v>
      </c>
      <c r="C60" s="38">
        <f t="shared" si="2"/>
        <v>0.13289068604818735</v>
      </c>
    </row>
    <row r="61" spans="1:3" x14ac:dyDescent="0.25">
      <c r="A61" s="38">
        <f t="shared" si="0"/>
        <v>2.25</v>
      </c>
      <c r="B61" s="38">
        <f t="shared" si="1"/>
        <v>0.79129712661552865</v>
      </c>
      <c r="C61" s="38">
        <f t="shared" si="2"/>
        <v>0.12762325732953086</v>
      </c>
    </row>
    <row r="62" spans="1:3" x14ac:dyDescent="0.25">
      <c r="A62" s="38">
        <f t="shared" si="0"/>
        <v>2.2999999999999998</v>
      </c>
      <c r="B62" s="38">
        <f t="shared" si="1"/>
        <v>0.79755200795047865</v>
      </c>
      <c r="C62" s="38">
        <f t="shared" si="2"/>
        <v>0.12261370693198859</v>
      </c>
    </row>
    <row r="63" spans="1:3" x14ac:dyDescent="0.25">
      <c r="A63" s="38">
        <f t="shared" si="0"/>
        <v>2.3499999999999996</v>
      </c>
      <c r="B63" s="38">
        <f t="shared" si="1"/>
        <v>0.80356254705031704</v>
      </c>
      <c r="C63" s="38">
        <f t="shared" si="2"/>
        <v>0.11784717301808342</v>
      </c>
    </row>
    <row r="64" spans="1:3" x14ac:dyDescent="0.25">
      <c r="A64" s="38">
        <f t="shared" si="0"/>
        <v>2.3999999999999995</v>
      </c>
      <c r="B64" s="38">
        <f t="shared" si="1"/>
        <v>0.80934054333511429</v>
      </c>
      <c r="C64" s="38">
        <f t="shared" si="2"/>
        <v>0.11330975388970915</v>
      </c>
    </row>
    <row r="65" spans="1:3" x14ac:dyDescent="0.25">
      <c r="A65" s="38">
        <f t="shared" si="0"/>
        <v>2.4499999999999993</v>
      </c>
      <c r="B65" s="38">
        <f t="shared" si="1"/>
        <v>0.81489712377711698</v>
      </c>
      <c r="C65" s="38">
        <f t="shared" si="2"/>
        <v>0.10898844281025437</v>
      </c>
    </row>
    <row r="66" spans="1:3" x14ac:dyDescent="0.25">
      <c r="A66" s="38">
        <f t="shared" si="0"/>
        <v>2.4999999999999991</v>
      </c>
      <c r="B66" s="38">
        <f t="shared" si="1"/>
        <v>0.82024278610421453</v>
      </c>
      <c r="C66" s="38">
        <f t="shared" si="2"/>
        <v>0.10487106688964985</v>
      </c>
    </row>
    <row r="67" spans="1:3" x14ac:dyDescent="0.25">
      <c r="A67" s="38">
        <f t="shared" si="0"/>
        <v>2.5499999999999989</v>
      </c>
      <c r="B67" s="38">
        <f t="shared" si="1"/>
        <v>0.82538743904702017</v>
      </c>
      <c r="C67" s="38">
        <f t="shared" si="2"/>
        <v>0.10094622992173027</v>
      </c>
    </row>
    <row r="68" spans="1:3" x14ac:dyDescent="0.25">
      <c r="A68" s="38">
        <f t="shared" si="0"/>
        <v>2.5999999999999988</v>
      </c>
      <c r="B68" s="38">
        <f t="shared" si="1"/>
        <v>0.83034043982357186</v>
      </c>
      <c r="C68" s="38">
        <f t="shared" si="2"/>
        <v>9.7203259024292957E-2</v>
      </c>
    </row>
    <row r="69" spans="1:3" x14ac:dyDescent="0.25">
      <c r="A69" s="38">
        <f t="shared" si="0"/>
        <v>2.6499999999999986</v>
      </c>
      <c r="B69" s="38">
        <f t="shared" si="1"/>
        <v>0.83511062904750422</v>
      </c>
      <c r="C69" s="38">
        <f t="shared" si="2"/>
        <v>9.3632154907252782E-2</v>
      </c>
    </row>
    <row r="70" spans="1:3" x14ac:dyDescent="0.25">
      <c r="A70" s="38">
        <f>A69+0.05</f>
        <v>2.6999999999999984</v>
      </c>
      <c r="B70" s="38">
        <f t="shared" si="1"/>
        <v>0.83970636323640713</v>
      </c>
      <c r="C70" s="38">
        <f t="shared" si="2"/>
        <v>9.0223545579696668E-2</v>
      </c>
    </row>
    <row r="71" spans="1:3" x14ac:dyDescent="0.25">
      <c r="A71" s="38">
        <f t="shared" si="0"/>
        <v>2.7499999999999982</v>
      </c>
      <c r="B71" s="38">
        <f t="shared" si="1"/>
        <v>0.84413554508743072</v>
      </c>
      <c r="C71" s="38">
        <f t="shared" si="2"/>
        <v>8.6968643299711143E-2</v>
      </c>
    </row>
    <row r="72" spans="1:3" x14ac:dyDescent="0.25">
      <c r="A72" s="38">
        <f t="shared" si="0"/>
        <v>2.799999999999998</v>
      </c>
      <c r="B72" s="38">
        <f t="shared" si="1"/>
        <v>0.84840565167733373</v>
      </c>
      <c r="C72" s="38">
        <f t="shared" si="2"/>
        <v>8.3859204569487894E-2</v>
      </c>
    </row>
    <row r="73" spans="1:3" x14ac:dyDescent="0.25">
      <c r="A73" s="38">
        <f t="shared" si="0"/>
        <v>2.8499999999999979</v>
      </c>
      <c r="B73" s="38">
        <f t="shared" si="1"/>
        <v>0.85252376073434943</v>
      </c>
      <c r="C73" s="38">
        <f t="shared" si="2"/>
        <v>8.0887492980833892E-2</v>
      </c>
    </row>
    <row r="74" spans="1:3" x14ac:dyDescent="0.25">
      <c r="A74" s="38">
        <f t="shared" si="0"/>
        <v>2.8999999999999977</v>
      </c>
      <c r="B74" s="38">
        <f t="shared" si="1"/>
        <v>0.85649657511962618</v>
      </c>
      <c r="C74" s="38">
        <f t="shared" si="2"/>
        <v>7.8046244721626731E-2</v>
      </c>
    </row>
    <row r="75" spans="1:3" x14ac:dyDescent="0.25">
      <c r="A75" s="38">
        <f t="shared" si="0"/>
        <v>2.9499999999999975</v>
      </c>
      <c r="B75" s="38">
        <f t="shared" si="1"/>
        <v>0.86033044564670214</v>
      </c>
      <c r="C75" s="38">
        <f t="shared" si="2"/>
        <v>7.5328636561054221E-2</v>
      </c>
    </row>
    <row r="76" spans="1:3" x14ac:dyDescent="0.25">
      <c r="A76" s="38">
        <f t="shared" si="0"/>
        <v>2.9999999999999973</v>
      </c>
      <c r="B76" s="38">
        <f t="shared" si="1"/>
        <v>0.8640313923585754</v>
      </c>
      <c r="C76" s="38">
        <f t="shared" si="2"/>
        <v>7.2728256139994882E-2</v>
      </c>
    </row>
  </sheetData>
  <hyperlinks>
    <hyperlink ref="A1:D1" r:id="rId1" display="Файл скачан с сайта excel2.ru &gt;&gt;&gt;"/>
    <hyperlink ref="A2" r:id="rId2"/>
    <hyperlink ref="Q2" r:id="rId3" display="Задать вопрос"/>
  </hyperlinks>
  <pageMargins left="0.7" right="0.7" top="0.75" bottom="0.75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5"/>
  <sheetViews>
    <sheetView workbookViewId="0">
      <selection activeCell="B9" sqref="B9"/>
    </sheetView>
  </sheetViews>
  <sheetFormatPr defaultRowHeight="12.75" x14ac:dyDescent="0.2"/>
  <cols>
    <col min="1" max="1" width="15.85546875" style="41" customWidth="1"/>
    <col min="2" max="2" width="10.5703125" style="41" customWidth="1"/>
    <col min="3" max="3" width="9.140625" style="41"/>
    <col min="4" max="4" width="11.7109375" style="41" bestFit="1" customWidth="1"/>
    <col min="5" max="16384" width="9.140625" style="41"/>
  </cols>
  <sheetData>
    <row r="1" spans="1:4" ht="15" x14ac:dyDescent="0.25">
      <c r="A1" s="40" t="s">
        <v>51</v>
      </c>
    </row>
    <row r="3" spans="1:4" x14ac:dyDescent="0.2">
      <c r="A3" s="14" t="s">
        <v>26</v>
      </c>
      <c r="B3" s="14" t="s">
        <v>10</v>
      </c>
    </row>
    <row r="4" spans="1:4" x14ac:dyDescent="0.2">
      <c r="A4" s="15" t="s">
        <v>11</v>
      </c>
      <c r="B4" s="16">
        <v>0</v>
      </c>
      <c r="C4" s="41" t="s">
        <v>37</v>
      </c>
    </row>
    <row r="5" spans="1:4" x14ac:dyDescent="0.2">
      <c r="A5" s="15" t="s">
        <v>12</v>
      </c>
      <c r="B5" s="16">
        <v>1</v>
      </c>
      <c r="C5" s="41" t="s">
        <v>38</v>
      </c>
    </row>
    <row r="6" spans="1:4" x14ac:dyDescent="0.2">
      <c r="A6" s="17"/>
    </row>
    <row r="7" spans="1:4" ht="38.25" x14ac:dyDescent="0.2">
      <c r="A7" s="42" t="s">
        <v>39</v>
      </c>
      <c r="B7" s="38">
        <f ca="1">COUNT(B16:B215)</f>
        <v>200</v>
      </c>
    </row>
    <row r="8" spans="1:4" ht="25.5" x14ac:dyDescent="0.2">
      <c r="A8" s="42" t="s">
        <v>43</v>
      </c>
      <c r="B8" s="38">
        <f ca="1">SUM(C16:C215)/B7</f>
        <v>-8.8470733762489623E-2</v>
      </c>
      <c r="C8" s="38">
        <f ca="1">LN(GEOMEAN(B16:B215))</f>
        <v>-8.8470733762489567E-2</v>
      </c>
    </row>
    <row r="9" spans="1:4" ht="25.5" x14ac:dyDescent="0.2">
      <c r="A9" s="42" t="s">
        <v>44</v>
      </c>
      <c r="B9" s="38">
        <f ca="1">SQRT(SUM(D16:D215)/B7)</f>
        <v>1.0517085297348723</v>
      </c>
    </row>
    <row r="10" spans="1:4" x14ac:dyDescent="0.2">
      <c r="A10" s="48"/>
      <c r="B10" s="49"/>
    </row>
    <row r="11" spans="1:4" ht="25.5" x14ac:dyDescent="0.2">
      <c r="A11" s="17"/>
      <c r="B11" s="45" t="s">
        <v>42</v>
      </c>
      <c r="C11" s="46" t="s">
        <v>41</v>
      </c>
    </row>
    <row r="12" spans="1:4" ht="38.25" x14ac:dyDescent="0.2">
      <c r="A12" s="18" t="s">
        <v>33</v>
      </c>
      <c r="B12" s="44">
        <f>EXP(B4+B5*B5/2)</f>
        <v>1.6487212707001282</v>
      </c>
      <c r="C12" s="47">
        <f ca="1">AVERAGE(B16:B215)</f>
        <v>1.6463666571011708</v>
      </c>
    </row>
    <row r="13" spans="1:4" ht="25.5" x14ac:dyDescent="0.2">
      <c r="A13" s="18" t="s">
        <v>40</v>
      </c>
      <c r="B13" s="19">
        <f>SQRT((EXP(B5*B5)-1)*EXP(2*B4+B5*B5))</f>
        <v>2.1611974158950877</v>
      </c>
      <c r="C13" s="47">
        <f ca="1">_xlfn.STDEV.S(B16:B215)</f>
        <v>2.4266948234442958</v>
      </c>
    </row>
    <row r="15" spans="1:4" x14ac:dyDescent="0.2">
      <c r="B15" s="43" t="s">
        <v>34</v>
      </c>
      <c r="C15" s="43" t="s">
        <v>35</v>
      </c>
      <c r="D15" s="43" t="s">
        <v>36</v>
      </c>
    </row>
    <row r="16" spans="1:4" x14ac:dyDescent="0.2">
      <c r="B16" s="41">
        <f ca="1">_xlfn.LOGNORM.INV(RAND(),$B$4,$B$5)</f>
        <v>0.51823572340910629</v>
      </c>
      <c r="C16" s="41">
        <f ca="1">LN(B16)</f>
        <v>-0.65732507573675625</v>
      </c>
      <c r="D16" s="41">
        <f t="shared" ref="D16:D25" ca="1" si="0">(C16-$B$8)^2</f>
        <v>0.32359526238297592</v>
      </c>
    </row>
    <row r="17" spans="2:4" x14ac:dyDescent="0.2">
      <c r="B17" s="41">
        <f t="shared" ref="B17:B180" ca="1" si="1">_xlfn.LOGNORM.INV(RAND(),$B$4,$B$5)</f>
        <v>0.84527297270820123</v>
      </c>
      <c r="C17" s="41">
        <f t="shared" ref="C17:C180" ca="1" si="2">LN(B17)</f>
        <v>-0.1680956591675532</v>
      </c>
      <c r="D17" s="41">
        <f t="shared" ca="1" si="0"/>
        <v>6.3401287457619396E-3</v>
      </c>
    </row>
    <row r="18" spans="2:4" x14ac:dyDescent="0.2">
      <c r="B18" s="41">
        <f t="shared" ca="1" si="1"/>
        <v>1.2306886036022973</v>
      </c>
      <c r="C18" s="41">
        <f t="shared" ca="1" si="2"/>
        <v>0.20757385305926523</v>
      </c>
      <c r="D18" s="41">
        <f t="shared" ca="1" si="0"/>
        <v>8.7642397386463539E-2</v>
      </c>
    </row>
    <row r="19" spans="2:4" x14ac:dyDescent="0.2">
      <c r="B19" s="41">
        <f t="shared" ca="1" si="1"/>
        <v>0.80940029557012005</v>
      </c>
      <c r="C19" s="41">
        <f t="shared" ca="1" si="2"/>
        <v>-0.21146168136855806</v>
      </c>
      <c r="D19" s="41">
        <f t="shared" ca="1" si="0"/>
        <v>1.5126773193038671E-2</v>
      </c>
    </row>
    <row r="20" spans="2:4" x14ac:dyDescent="0.2">
      <c r="B20" s="41">
        <f t="shared" ca="1" si="1"/>
        <v>5.8936565905565148</v>
      </c>
      <c r="C20" s="41">
        <f t="shared" ca="1" si="2"/>
        <v>1.7738766183758832</v>
      </c>
      <c r="D20" s="41">
        <f t="shared" ca="1" si="0"/>
        <v>3.4683376600168088</v>
      </c>
    </row>
    <row r="21" spans="2:4" x14ac:dyDescent="0.2">
      <c r="B21" s="41">
        <f t="shared" ca="1" si="1"/>
        <v>4.9243069971505848</v>
      </c>
      <c r="C21" s="41">
        <f t="shared" ca="1" si="2"/>
        <v>1.5941835534848372</v>
      </c>
      <c r="D21" s="41">
        <f t="shared" ca="1" si="0"/>
        <v>2.8313254503918097</v>
      </c>
    </row>
    <row r="22" spans="2:4" x14ac:dyDescent="0.2">
      <c r="B22" s="41">
        <f t="shared" ca="1" si="1"/>
        <v>1.4413394250629314</v>
      </c>
      <c r="C22" s="41">
        <f t="shared" ca="1" si="2"/>
        <v>0.36557283755431347</v>
      </c>
      <c r="D22" s="41">
        <f t="shared" ca="1" si="0"/>
        <v>0.20615556465411683</v>
      </c>
    </row>
    <row r="23" spans="2:4" x14ac:dyDescent="0.2">
      <c r="B23" s="41">
        <f t="shared" ca="1" si="1"/>
        <v>0.72504405463813271</v>
      </c>
      <c r="C23" s="41">
        <f t="shared" ca="1" si="2"/>
        <v>-0.32152286095546712</v>
      </c>
      <c r="D23" s="41">
        <f t="shared" ca="1" si="0"/>
        <v>5.4313293989171757E-2</v>
      </c>
    </row>
    <row r="24" spans="2:4" x14ac:dyDescent="0.2">
      <c r="B24" s="41">
        <f t="shared" ca="1" si="1"/>
        <v>4.6055248866075038</v>
      </c>
      <c r="C24" s="41">
        <f t="shared" ca="1" si="2"/>
        <v>1.5272566451027083</v>
      </c>
      <c r="D24" s="41">
        <f t="shared" ca="1" si="0"/>
        <v>2.6105749628146033</v>
      </c>
    </row>
    <row r="25" spans="2:4" x14ac:dyDescent="0.2">
      <c r="B25" s="41">
        <f t="shared" ca="1" si="1"/>
        <v>0.68293955744247725</v>
      </c>
      <c r="C25" s="41">
        <f t="shared" ca="1" si="2"/>
        <v>-0.38134891901915596</v>
      </c>
      <c r="D25" s="41">
        <f t="shared" ca="1" si="0"/>
        <v>8.577763139923815E-2</v>
      </c>
    </row>
    <row r="26" spans="2:4" x14ac:dyDescent="0.2">
      <c r="B26" s="41">
        <f t="shared" ca="1" si="1"/>
        <v>5.7357664149969372</v>
      </c>
      <c r="C26" s="41">
        <f t="shared" ca="1" si="2"/>
        <v>1.7467213798385868</v>
      </c>
      <c r="D26" s="41">
        <f t="shared" ref="D26:D46" ca="1" si="3">(C26-$B$8)^2</f>
        <v>3.3679300938235865</v>
      </c>
    </row>
    <row r="27" spans="2:4" x14ac:dyDescent="0.2">
      <c r="B27" s="41">
        <f t="shared" ca="1" si="1"/>
        <v>0.24067704278015073</v>
      </c>
      <c r="C27" s="41">
        <f t="shared" ca="1" si="2"/>
        <v>-1.4242993156418566</v>
      </c>
      <c r="D27" s="41">
        <f t="shared" ca="1" si="3"/>
        <v>1.7844380001658404</v>
      </c>
    </row>
    <row r="28" spans="2:4" x14ac:dyDescent="0.2">
      <c r="B28" s="41">
        <f t="shared" ca="1" si="1"/>
        <v>0.14053484449461484</v>
      </c>
      <c r="C28" s="41">
        <f t="shared" ca="1" si="2"/>
        <v>-1.9622998174357358</v>
      </c>
      <c r="D28" s="41">
        <f t="shared" ca="1" si="3"/>
        <v>3.5112354348197172</v>
      </c>
    </row>
    <row r="29" spans="2:4" x14ac:dyDescent="0.2">
      <c r="B29" s="41">
        <f t="shared" ca="1" si="1"/>
        <v>0.10155741810900866</v>
      </c>
      <c r="C29" s="41">
        <f t="shared" ca="1" si="2"/>
        <v>-2.287130944790507</v>
      </c>
      <c r="D29" s="41">
        <f t="shared" ca="1" si="3"/>
        <v>4.8341067235577668</v>
      </c>
    </row>
    <row r="30" spans="2:4" x14ac:dyDescent="0.2">
      <c r="B30" s="41">
        <f t="shared" ca="1" si="1"/>
        <v>0.53090657826794518</v>
      </c>
      <c r="C30" s="41">
        <f t="shared" ca="1" si="2"/>
        <v>-0.63316920868392101</v>
      </c>
      <c r="D30" s="41">
        <f t="shared" ca="1" si="3"/>
        <v>0.29669642858173323</v>
      </c>
    </row>
    <row r="31" spans="2:4" x14ac:dyDescent="0.2">
      <c r="B31" s="41">
        <f t="shared" ca="1" si="1"/>
        <v>3.009711882282661</v>
      </c>
      <c r="C31" s="41">
        <f t="shared" ca="1" si="2"/>
        <v>1.101844354007443</v>
      </c>
      <c r="D31" s="41">
        <f t="shared" ca="1" si="3"/>
        <v>1.4168500081727424</v>
      </c>
    </row>
    <row r="32" spans="2:4" x14ac:dyDescent="0.2">
      <c r="B32" s="41">
        <f t="shared" ca="1" si="1"/>
        <v>0.54254880064320155</v>
      </c>
      <c r="C32" s="41">
        <f t="shared" ca="1" si="2"/>
        <v>-0.61147724251056446</v>
      </c>
      <c r="D32" s="41">
        <f t="shared" ca="1" si="3"/>
        <v>0.27353580819285012</v>
      </c>
    </row>
    <row r="33" spans="2:4" x14ac:dyDescent="0.2">
      <c r="B33" s="41">
        <f t="shared" ca="1" si="1"/>
        <v>2.4288967432736803</v>
      </c>
      <c r="C33" s="41">
        <f t="shared" ca="1" si="2"/>
        <v>0.88743713914267763</v>
      </c>
      <c r="D33" s="41">
        <f t="shared" ca="1" si="3"/>
        <v>0.952396176398288</v>
      </c>
    </row>
    <row r="34" spans="2:4" x14ac:dyDescent="0.2">
      <c r="B34" s="41">
        <f t="shared" ca="1" si="1"/>
        <v>0.49401793241547209</v>
      </c>
      <c r="C34" s="41">
        <f t="shared" ca="1" si="2"/>
        <v>-0.70518346201688109</v>
      </c>
      <c r="D34" s="41">
        <f t="shared" ca="1" si="3"/>
        <v>0.3803345891909749</v>
      </c>
    </row>
    <row r="35" spans="2:4" x14ac:dyDescent="0.2">
      <c r="B35" s="41">
        <f t="shared" ca="1" si="1"/>
        <v>0.6701097997909079</v>
      </c>
      <c r="C35" s="41">
        <f t="shared" ca="1" si="2"/>
        <v>-0.40031369973909514</v>
      </c>
      <c r="D35" s="41">
        <f t="shared" ca="1" si="3"/>
        <v>9.7246035429086358E-2</v>
      </c>
    </row>
    <row r="36" spans="2:4" x14ac:dyDescent="0.2">
      <c r="B36" s="41">
        <f t="shared" ca="1" si="1"/>
        <v>1.2489544935656658</v>
      </c>
      <c r="C36" s="41">
        <f t="shared" ca="1" si="2"/>
        <v>0.22230679618479229</v>
      </c>
      <c r="D36" s="41">
        <f t="shared" ca="1" si="3"/>
        <v>9.6582673120133702E-2</v>
      </c>
    </row>
    <row r="37" spans="2:4" x14ac:dyDescent="0.2">
      <c r="B37" s="41">
        <f t="shared" ca="1" si="1"/>
        <v>0.26514940286362304</v>
      </c>
      <c r="C37" s="41">
        <f t="shared" ca="1" si="2"/>
        <v>-1.3274618274715961</v>
      </c>
      <c r="D37" s="41">
        <f t="shared" ca="1" si="3"/>
        <v>1.5350989302904878</v>
      </c>
    </row>
    <row r="38" spans="2:4" x14ac:dyDescent="0.2">
      <c r="B38" s="41">
        <f t="shared" ca="1" si="1"/>
        <v>0.12611272857650338</v>
      </c>
      <c r="C38" s="41">
        <f t="shared" ca="1" si="2"/>
        <v>-2.0705791007683354</v>
      </c>
      <c r="D38" s="41">
        <f t="shared" ca="1" si="3"/>
        <v>3.9287535785545802</v>
      </c>
    </row>
    <row r="39" spans="2:4" x14ac:dyDescent="0.2">
      <c r="B39" s="41">
        <f t="shared" ca="1" si="1"/>
        <v>0.65225485612026024</v>
      </c>
      <c r="C39" s="41">
        <f t="shared" ca="1" si="2"/>
        <v>-0.4273199098105534</v>
      </c>
      <c r="D39" s="41">
        <f t="shared" ca="1" si="3"/>
        <v>0.1148187641084517</v>
      </c>
    </row>
    <row r="40" spans="2:4" x14ac:dyDescent="0.2">
      <c r="B40" s="41">
        <f t="shared" ca="1" si="1"/>
        <v>4.9325267772362027</v>
      </c>
      <c r="C40" s="41">
        <f t="shared" ca="1" si="2"/>
        <v>1.5958513876350631</v>
      </c>
      <c r="D40" s="41">
        <f t="shared" ca="1" si="3"/>
        <v>2.8369410086291524</v>
      </c>
    </row>
    <row r="41" spans="2:4" x14ac:dyDescent="0.2">
      <c r="B41" s="41">
        <f t="shared" ca="1" si="1"/>
        <v>1.425461004130181</v>
      </c>
      <c r="C41" s="41">
        <f t="shared" ca="1" si="2"/>
        <v>0.35449527307229933</v>
      </c>
      <c r="D41" s="41">
        <f t="shared" ca="1" si="3"/>
        <v>0.19621888321115827</v>
      </c>
    </row>
    <row r="42" spans="2:4" x14ac:dyDescent="0.2">
      <c r="B42" s="41">
        <f t="shared" ca="1" si="1"/>
        <v>2.4488890594923483</v>
      </c>
      <c r="C42" s="41">
        <f t="shared" ca="1" si="2"/>
        <v>0.89563447661415141</v>
      </c>
      <c r="D42" s="41">
        <f t="shared" ca="1" si="3"/>
        <v>0.96846306509045288</v>
      </c>
    </row>
    <row r="43" spans="2:4" x14ac:dyDescent="0.2">
      <c r="B43" s="41">
        <f t="shared" ca="1" si="1"/>
        <v>0.30803989841095342</v>
      </c>
      <c r="C43" s="41">
        <f t="shared" ca="1" si="2"/>
        <v>-1.1775259641028788</v>
      </c>
      <c r="D43" s="41">
        <f t="shared" ca="1" si="3"/>
        <v>1.186041294731758</v>
      </c>
    </row>
    <row r="44" spans="2:4" x14ac:dyDescent="0.2">
      <c r="B44" s="41">
        <f t="shared" ca="1" si="1"/>
        <v>0.61026940709613209</v>
      </c>
      <c r="C44" s="41">
        <f t="shared" ca="1" si="2"/>
        <v>-0.49385476833660125</v>
      </c>
      <c r="D44" s="41">
        <f t="shared" ca="1" si="3"/>
        <v>0.16433621548758456</v>
      </c>
    </row>
    <row r="45" spans="2:4" x14ac:dyDescent="0.2">
      <c r="B45" s="41">
        <f t="shared" ca="1" si="1"/>
        <v>2.1724552691593559</v>
      </c>
      <c r="C45" s="41">
        <f t="shared" ca="1" si="2"/>
        <v>0.77585798837552522</v>
      </c>
      <c r="D45" s="41">
        <f t="shared" ca="1" si="3"/>
        <v>0.74706413991273357</v>
      </c>
    </row>
    <row r="46" spans="2:4" x14ac:dyDescent="0.2">
      <c r="B46" s="41">
        <f t="shared" ca="1" si="1"/>
        <v>1.0177567822177871</v>
      </c>
      <c r="C46" s="41">
        <f t="shared" ca="1" si="2"/>
        <v>1.7600972311724014E-2</v>
      </c>
      <c r="D46" s="41">
        <f t="shared" ca="1" si="3"/>
        <v>1.125120682949437E-2</v>
      </c>
    </row>
    <row r="47" spans="2:4" x14ac:dyDescent="0.2">
      <c r="B47" s="41">
        <f t="shared" ca="1" si="1"/>
        <v>0.44820625405751163</v>
      </c>
      <c r="C47" s="41">
        <f t="shared" ca="1" si="2"/>
        <v>-0.80250176399219941</v>
      </c>
      <c r="D47" s="41">
        <f t="shared" ref="D47:D63" ca="1" si="4">(C47-$B$8)^2</f>
        <v>0.50984031213090075</v>
      </c>
    </row>
    <row r="48" spans="2:4" x14ac:dyDescent="0.2">
      <c r="B48" s="41">
        <f t="shared" ca="1" si="1"/>
        <v>0.69278375537413261</v>
      </c>
      <c r="C48" s="41">
        <f t="shared" ca="1" si="2"/>
        <v>-0.36703736979442064</v>
      </c>
      <c r="D48" s="41">
        <f t="shared" ca="1" si="4"/>
        <v>7.7599370710146318E-2</v>
      </c>
    </row>
    <row r="49" spans="2:4" x14ac:dyDescent="0.2">
      <c r="B49" s="41">
        <f t="shared" ca="1" si="1"/>
        <v>0.72217184758893282</v>
      </c>
      <c r="C49" s="41">
        <f t="shared" ca="1" si="2"/>
        <v>-0.32549215235948376</v>
      </c>
      <c r="D49" s="41">
        <f t="shared" ca="1" si="4"/>
        <v>5.6179152873731514E-2</v>
      </c>
    </row>
    <row r="50" spans="2:4" x14ac:dyDescent="0.2">
      <c r="B50" s="41">
        <f t="shared" ca="1" si="1"/>
        <v>0.46331628029683924</v>
      </c>
      <c r="C50" s="41">
        <f t="shared" ca="1" si="2"/>
        <v>-0.76934534731756965</v>
      </c>
      <c r="D50" s="41">
        <f t="shared" ca="1" si="4"/>
        <v>0.46359023938377958</v>
      </c>
    </row>
    <row r="51" spans="2:4" x14ac:dyDescent="0.2">
      <c r="B51" s="41">
        <f t="shared" ca="1" si="1"/>
        <v>1.28904217032181</v>
      </c>
      <c r="C51" s="41">
        <f t="shared" ca="1" si="2"/>
        <v>0.25389943895473288</v>
      </c>
      <c r="D51" s="41">
        <f t="shared" ca="1" si="4"/>
        <v>0.11721733516642074</v>
      </c>
    </row>
    <row r="52" spans="2:4" x14ac:dyDescent="0.2">
      <c r="B52" s="41">
        <f t="shared" ca="1" si="1"/>
        <v>0.27203050529953854</v>
      </c>
      <c r="C52" s="41">
        <f t="shared" ca="1" si="2"/>
        <v>-1.301841067138148</v>
      </c>
      <c r="D52" s="41">
        <f t="shared" ca="1" si="4"/>
        <v>1.4722675659161562</v>
      </c>
    </row>
    <row r="53" spans="2:4" x14ac:dyDescent="0.2">
      <c r="B53" s="41">
        <f t="shared" ca="1" si="1"/>
        <v>1.7389873893204877</v>
      </c>
      <c r="C53" s="41">
        <f t="shared" ca="1" si="2"/>
        <v>0.55330298366125641</v>
      </c>
      <c r="D53" s="41">
        <f t="shared" ca="1" si="4"/>
        <v>0.41187350437589421</v>
      </c>
    </row>
    <row r="54" spans="2:4" x14ac:dyDescent="0.2">
      <c r="B54" s="41">
        <f t="shared" ca="1" si="1"/>
        <v>22.423392272070739</v>
      </c>
      <c r="C54" s="41">
        <f t="shared" ca="1" si="2"/>
        <v>3.1101047118216099</v>
      </c>
      <c r="D54" s="41">
        <f t="shared" ca="1" si="4"/>
        <v>10.23088488109352</v>
      </c>
    </row>
    <row r="55" spans="2:4" x14ac:dyDescent="0.2">
      <c r="B55" s="41">
        <f t="shared" ca="1" si="1"/>
        <v>1.9151928104213634</v>
      </c>
      <c r="C55" s="41">
        <f t="shared" ca="1" si="2"/>
        <v>0.64981830185742617</v>
      </c>
      <c r="D55" s="41">
        <f t="shared" ca="1" si="4"/>
        <v>0.54507070011658521</v>
      </c>
    </row>
    <row r="56" spans="2:4" x14ac:dyDescent="0.2">
      <c r="B56" s="41">
        <f t="shared" ca="1" si="1"/>
        <v>1.1200889867002752</v>
      </c>
      <c r="C56" s="41">
        <f t="shared" ca="1" si="2"/>
        <v>0.11340813456178758</v>
      </c>
      <c r="D56" s="41">
        <f t="shared" ca="1" si="4"/>
        <v>4.0755077475890855E-2</v>
      </c>
    </row>
    <row r="57" spans="2:4" x14ac:dyDescent="0.2">
      <c r="B57" s="41">
        <f t="shared" ca="1" si="1"/>
        <v>0.1661001859358105</v>
      </c>
      <c r="C57" s="41">
        <f t="shared" ca="1" si="2"/>
        <v>-1.7951641429426204</v>
      </c>
      <c r="D57" s="41">
        <f t="shared" ca="1" si="4"/>
        <v>2.9128023929388971</v>
      </c>
    </row>
    <row r="58" spans="2:4" x14ac:dyDescent="0.2">
      <c r="B58" s="41">
        <f t="shared" ca="1" si="1"/>
        <v>0.44636638687534985</v>
      </c>
      <c r="C58" s="41">
        <f t="shared" ca="1" si="2"/>
        <v>-0.80661516896839136</v>
      </c>
      <c r="D58" s="41">
        <f t="shared" ca="1" si="4"/>
        <v>0.51573142981720366</v>
      </c>
    </row>
    <row r="59" spans="2:4" x14ac:dyDescent="0.2">
      <c r="B59" s="41">
        <f t="shared" ca="1" si="1"/>
        <v>0.36011341044692269</v>
      </c>
      <c r="C59" s="41">
        <f t="shared" ca="1" si="2"/>
        <v>-1.0213362681239742</v>
      </c>
      <c r="D59" s="41">
        <f t="shared" ca="1" si="4"/>
        <v>0.87023810519953815</v>
      </c>
    </row>
    <row r="60" spans="2:4" x14ac:dyDescent="0.2">
      <c r="B60" s="41">
        <f t="shared" ca="1" si="1"/>
        <v>0.56989045489344092</v>
      </c>
      <c r="C60" s="41">
        <f t="shared" ca="1" si="2"/>
        <v>-0.56231112102080105</v>
      </c>
      <c r="D60" s="41">
        <f t="shared" ca="1" si="4"/>
        <v>0.22452471259710657</v>
      </c>
    </row>
    <row r="61" spans="2:4" x14ac:dyDescent="0.2">
      <c r="B61" s="41">
        <f t="shared" ca="1" si="1"/>
        <v>0.27022361047992888</v>
      </c>
      <c r="C61" s="41">
        <f t="shared" ca="1" si="2"/>
        <v>-1.3085054757786534</v>
      </c>
      <c r="D61" s="41">
        <f t="shared" ca="1" si="4"/>
        <v>1.4884847717264471</v>
      </c>
    </row>
    <row r="62" spans="2:4" x14ac:dyDescent="0.2">
      <c r="B62" s="41">
        <f t="shared" ca="1" si="1"/>
        <v>0.41791922494082878</v>
      </c>
      <c r="C62" s="41">
        <f t="shared" ca="1" si="2"/>
        <v>-0.87246710689932916</v>
      </c>
      <c r="D62" s="41">
        <f t="shared" ca="1" si="4"/>
        <v>0.61465031309171858</v>
      </c>
    </row>
    <row r="63" spans="2:4" x14ac:dyDescent="0.2">
      <c r="B63" s="41">
        <f t="shared" ca="1" si="1"/>
        <v>0.25764769921911679</v>
      </c>
      <c r="C63" s="41">
        <f t="shared" ca="1" si="2"/>
        <v>-1.3561621341173007</v>
      </c>
      <c r="D63" s="41">
        <f t="shared" ca="1" si="4"/>
        <v>1.6070414865335416</v>
      </c>
    </row>
    <row r="64" spans="2:4" x14ac:dyDescent="0.2">
      <c r="B64" s="41">
        <f t="shared" ca="1" si="1"/>
        <v>0.76563631213122807</v>
      </c>
      <c r="C64" s="41">
        <f t="shared" ca="1" si="2"/>
        <v>-0.26704801032965214</v>
      </c>
      <c r="D64" s="41">
        <f t="shared" ref="D64:D99" ca="1" si="5">(C64-$B$8)^2</f>
        <v>3.1889843706144852E-2</v>
      </c>
    </row>
    <row r="65" spans="2:4" x14ac:dyDescent="0.2">
      <c r="B65" s="41">
        <f t="shared" ca="1" si="1"/>
        <v>0.64003904530315625</v>
      </c>
      <c r="C65" s="41">
        <f t="shared" ca="1" si="2"/>
        <v>-0.44622609620316767</v>
      </c>
      <c r="D65" s="41">
        <f t="shared" ca="1" si="5"/>
        <v>0.12798889935506094</v>
      </c>
    </row>
    <row r="66" spans="2:4" x14ac:dyDescent="0.2">
      <c r="B66" s="41">
        <f t="shared" ca="1" si="1"/>
        <v>0.47229492925911254</v>
      </c>
      <c r="C66" s="41">
        <f t="shared" ca="1" si="2"/>
        <v>-0.7501516384088992</v>
      </c>
      <c r="D66" s="41">
        <f t="shared" ca="1" si="5"/>
        <v>0.43782161957369098</v>
      </c>
    </row>
    <row r="67" spans="2:4" x14ac:dyDescent="0.2">
      <c r="B67" s="41">
        <f t="shared" ca="1" si="1"/>
        <v>0.29945909424567713</v>
      </c>
      <c r="C67" s="41">
        <f t="shared" ca="1" si="2"/>
        <v>-1.2057774509025403</v>
      </c>
      <c r="D67" s="41">
        <f t="shared" ca="1" si="5"/>
        <v>1.248374300166277</v>
      </c>
    </row>
    <row r="68" spans="2:4" x14ac:dyDescent="0.2">
      <c r="B68" s="41">
        <f t="shared" ca="1" si="1"/>
        <v>0.82129542797307808</v>
      </c>
      <c r="C68" s="41">
        <f t="shared" ca="1" si="2"/>
        <v>-0.19687239506863111</v>
      </c>
      <c r="D68" s="41">
        <f t="shared" ca="1" si="5"/>
        <v>1.1750920173931412E-2</v>
      </c>
    </row>
    <row r="69" spans="2:4" x14ac:dyDescent="0.2">
      <c r="B69" s="41">
        <f t="shared" ca="1" si="1"/>
        <v>1.623308251905935</v>
      </c>
      <c r="C69" s="41">
        <f t="shared" ca="1" si="2"/>
        <v>0.48446619773573479</v>
      </c>
      <c r="D69" s="41">
        <f t="shared" ca="1" si="5"/>
        <v>0.32825672747460111</v>
      </c>
    </row>
    <row r="70" spans="2:4" x14ac:dyDescent="0.2">
      <c r="B70" s="41">
        <f t="shared" ca="1" si="1"/>
        <v>0.83661614273017348</v>
      </c>
      <c r="C70" s="41">
        <f t="shared" ca="1" si="2"/>
        <v>-0.17838992452288749</v>
      </c>
      <c r="D70" s="41">
        <f t="shared" ca="1" si="5"/>
        <v>8.0854608670048213E-3</v>
      </c>
    </row>
    <row r="71" spans="2:4" x14ac:dyDescent="0.2">
      <c r="B71" s="41">
        <f t="shared" ca="1" si="1"/>
        <v>1.1549755430286692</v>
      </c>
      <c r="C71" s="41">
        <f t="shared" ca="1" si="2"/>
        <v>0.14407916888261316</v>
      </c>
      <c r="D71" s="41">
        <f t="shared" ca="1" si="5"/>
        <v>5.4079457220246784E-2</v>
      </c>
    </row>
    <row r="72" spans="2:4" x14ac:dyDescent="0.2">
      <c r="B72" s="41">
        <f t="shared" ca="1" si="1"/>
        <v>0.13416124088405137</v>
      </c>
      <c r="C72" s="41">
        <f t="shared" ca="1" si="2"/>
        <v>-2.0087129122251386</v>
      </c>
      <c r="D72" s="41">
        <f t="shared" ca="1" si="5"/>
        <v>3.6873300239469793</v>
      </c>
    </row>
    <row r="73" spans="2:4" x14ac:dyDescent="0.2">
      <c r="B73" s="41">
        <f t="shared" ca="1" si="1"/>
        <v>0.19684222418674663</v>
      </c>
      <c r="C73" s="41">
        <f t="shared" ca="1" si="2"/>
        <v>-1.6253527635829135</v>
      </c>
      <c r="D73" s="41">
        <f t="shared" ca="1" si="5"/>
        <v>2.3620063735849461</v>
      </c>
    </row>
    <row r="74" spans="2:4" x14ac:dyDescent="0.2">
      <c r="B74" s="41">
        <f t="shared" ca="1" si="1"/>
        <v>0.36189980042600539</v>
      </c>
      <c r="C74" s="41">
        <f t="shared" ca="1" si="2"/>
        <v>-1.0163878998743072</v>
      </c>
      <c r="D74" s="41">
        <f t="shared" ca="1" si="5"/>
        <v>0.86103026716498654</v>
      </c>
    </row>
    <row r="75" spans="2:4" x14ac:dyDescent="0.2">
      <c r="B75" s="41">
        <f t="shared" ca="1" si="1"/>
        <v>0.25574976879103278</v>
      </c>
      <c r="C75" s="41">
        <f t="shared" ca="1" si="2"/>
        <v>-1.3635557781936924</v>
      </c>
      <c r="D75" s="41">
        <f t="shared" ca="1" si="5"/>
        <v>1.6258418705321223</v>
      </c>
    </row>
    <row r="76" spans="2:4" x14ac:dyDescent="0.2">
      <c r="B76" s="41">
        <f t="shared" ca="1" si="1"/>
        <v>2.1646045030774625</v>
      </c>
      <c r="C76" s="41">
        <f t="shared" ca="1" si="2"/>
        <v>0.77223766720450193</v>
      </c>
      <c r="D76" s="41">
        <f t="shared" ca="1" si="5"/>
        <v>0.74081895149515542</v>
      </c>
    </row>
    <row r="77" spans="2:4" x14ac:dyDescent="0.2">
      <c r="B77" s="41">
        <f t="shared" ca="1" si="1"/>
        <v>0.21446797159810446</v>
      </c>
      <c r="C77" s="41">
        <f t="shared" ca="1" si="2"/>
        <v>-1.5395948683218461</v>
      </c>
      <c r="D77" s="41">
        <f t="shared" ca="1" si="5"/>
        <v>2.1057612539006412</v>
      </c>
    </row>
    <row r="78" spans="2:4" x14ac:dyDescent="0.2">
      <c r="B78" s="41">
        <f t="shared" ca="1" si="1"/>
        <v>0.195336258344316</v>
      </c>
      <c r="C78" s="41">
        <f t="shared" ca="1" si="2"/>
        <v>-1.6330328037263946</v>
      </c>
      <c r="D78" s="41">
        <f t="shared" ca="1" si="5"/>
        <v>2.3856719879711825</v>
      </c>
    </row>
    <row r="79" spans="2:4" x14ac:dyDescent="0.2">
      <c r="B79" s="41">
        <f t="shared" ca="1" si="1"/>
        <v>1.1191237179576401</v>
      </c>
      <c r="C79" s="41">
        <f t="shared" ca="1" si="2"/>
        <v>0.11254598439586737</v>
      </c>
      <c r="D79" s="41">
        <f t="shared" ca="1" si="5"/>
        <v>4.0407720979156327E-2</v>
      </c>
    </row>
    <row r="80" spans="2:4" x14ac:dyDescent="0.2">
      <c r="B80" s="41">
        <f t="shared" ca="1" si="1"/>
        <v>0.92813176547687282</v>
      </c>
      <c r="C80" s="41">
        <f t="shared" ca="1" si="2"/>
        <v>-7.4581567614948927E-2</v>
      </c>
      <c r="D80" s="41">
        <f t="shared" ca="1" si="5"/>
        <v>1.9290893627399046E-4</v>
      </c>
    </row>
    <row r="81" spans="2:4" x14ac:dyDescent="0.2">
      <c r="B81" s="41">
        <f t="shared" ca="1" si="1"/>
        <v>1.2622946623979807</v>
      </c>
      <c r="C81" s="41">
        <f t="shared" ca="1" si="2"/>
        <v>0.23293122529430207</v>
      </c>
      <c r="D81" s="41">
        <f t="shared" ca="1" si="5"/>
        <v>0.1032992192855436</v>
      </c>
    </row>
    <row r="82" spans="2:4" x14ac:dyDescent="0.2">
      <c r="B82" s="41">
        <f t="shared" ca="1" si="1"/>
        <v>1.1964938134532142</v>
      </c>
      <c r="C82" s="41">
        <f t="shared" ca="1" si="2"/>
        <v>0.17939545781653768</v>
      </c>
      <c r="D82" s="41">
        <f t="shared" ca="1" si="5"/>
        <v>7.1752296591052159E-2</v>
      </c>
    </row>
    <row r="83" spans="2:4" x14ac:dyDescent="0.2">
      <c r="B83" s="41">
        <f t="shared" ca="1" si="1"/>
        <v>1.3602822900718829</v>
      </c>
      <c r="C83" s="41">
        <f t="shared" ca="1" si="2"/>
        <v>0.30769224443839699</v>
      </c>
      <c r="D83" s="41">
        <f t="shared" ca="1" si="5"/>
        <v>0.15694510529699618</v>
      </c>
    </row>
    <row r="84" spans="2:4" x14ac:dyDescent="0.2">
      <c r="B84" s="41">
        <f t="shared" ca="1" si="1"/>
        <v>0.24420926255851552</v>
      </c>
      <c r="C84" s="41">
        <f t="shared" ca="1" si="2"/>
        <v>-1.4097297878098138</v>
      </c>
      <c r="D84" s="41">
        <f t="shared" ca="1" si="5"/>
        <v>1.7457254879020299</v>
      </c>
    </row>
    <row r="85" spans="2:4" x14ac:dyDescent="0.2">
      <c r="B85" s="41">
        <f t="shared" ca="1" si="1"/>
        <v>3.4434700584456972</v>
      </c>
      <c r="C85" s="41">
        <f t="shared" ca="1" si="2"/>
        <v>1.2364797008713611</v>
      </c>
      <c r="D85" s="41">
        <f t="shared" ca="1" si="5"/>
        <v>1.7554936542364301</v>
      </c>
    </row>
    <row r="86" spans="2:4" x14ac:dyDescent="0.2">
      <c r="B86" s="41">
        <f t="shared" ca="1" si="1"/>
        <v>0.70047672479299938</v>
      </c>
      <c r="C86" s="41">
        <f t="shared" ca="1" si="2"/>
        <v>-0.35599414031954607</v>
      </c>
      <c r="D86" s="41">
        <f t="shared" ca="1" si="5"/>
        <v>7.1568773055892099E-2</v>
      </c>
    </row>
    <row r="87" spans="2:4" x14ac:dyDescent="0.2">
      <c r="B87" s="41">
        <f t="shared" ca="1" si="1"/>
        <v>0.98421230147479111</v>
      </c>
      <c r="C87" s="41">
        <f t="shared" ca="1" si="2"/>
        <v>-1.5913651670037783E-2</v>
      </c>
      <c r="D87" s="41">
        <f t="shared" ca="1" si="5"/>
        <v>5.2645301617707963E-3</v>
      </c>
    </row>
    <row r="88" spans="2:4" x14ac:dyDescent="0.2">
      <c r="B88" s="41">
        <f t="shared" ca="1" si="1"/>
        <v>0.32067913816391808</v>
      </c>
      <c r="C88" s="41">
        <f t="shared" ca="1" si="2"/>
        <v>-1.1373142253377593</v>
      </c>
      <c r="D88" s="41">
        <f t="shared" ca="1" si="5"/>
        <v>1.1000726698198027</v>
      </c>
    </row>
    <row r="89" spans="2:4" x14ac:dyDescent="0.2">
      <c r="B89" s="41">
        <f t="shared" ca="1" si="1"/>
        <v>0.50301917515276673</v>
      </c>
      <c r="C89" s="41">
        <f t="shared" ca="1" si="2"/>
        <v>-0.68712698803292971</v>
      </c>
      <c r="D89" s="41">
        <f t="shared" ca="1" si="5"/>
        <v>0.35838931077711383</v>
      </c>
    </row>
    <row r="90" spans="2:4" x14ac:dyDescent="0.2">
      <c r="B90" s="41">
        <f t="shared" ca="1" si="1"/>
        <v>2.7416065877222007</v>
      </c>
      <c r="C90" s="41">
        <f t="shared" ca="1" si="2"/>
        <v>1.0085440944504118</v>
      </c>
      <c r="D90" s="41">
        <f t="shared" ca="1" si="5"/>
        <v>1.2034415333189818</v>
      </c>
    </row>
    <row r="91" spans="2:4" x14ac:dyDescent="0.2">
      <c r="B91" s="41">
        <f t="shared" ca="1" si="1"/>
        <v>1.0995259280007519</v>
      </c>
      <c r="C91" s="41">
        <f t="shared" ca="1" si="2"/>
        <v>9.4879112363333157E-2</v>
      </c>
      <c r="D91" s="41">
        <f t="shared" ca="1" si="5"/>
        <v>3.3617166074362888E-2</v>
      </c>
    </row>
    <row r="92" spans="2:4" x14ac:dyDescent="0.2">
      <c r="B92" s="41">
        <f t="shared" ca="1" si="1"/>
        <v>0.79744270974778786</v>
      </c>
      <c r="C92" s="41">
        <f t="shared" ca="1" si="2"/>
        <v>-0.22634528421040939</v>
      </c>
      <c r="D92" s="41">
        <f t="shared" ca="1" si="5"/>
        <v>1.9009391661215975E-2</v>
      </c>
    </row>
    <row r="93" spans="2:4" x14ac:dyDescent="0.2">
      <c r="B93" s="41">
        <f t="shared" ca="1" si="1"/>
        <v>0.28684350108481121</v>
      </c>
      <c r="C93" s="41">
        <f t="shared" ca="1" si="2"/>
        <v>-1.2488185043358957</v>
      </c>
      <c r="D93" s="41">
        <f t="shared" ca="1" si="5"/>
        <v>1.3464069486746737</v>
      </c>
    </row>
    <row r="94" spans="2:4" x14ac:dyDescent="0.2">
      <c r="B94" s="41">
        <f t="shared" ca="1" si="1"/>
        <v>0.35410132036144648</v>
      </c>
      <c r="C94" s="41">
        <f t="shared" ca="1" si="2"/>
        <v>-1.0381721910899644</v>
      </c>
      <c r="D94" s="41">
        <f t="shared" ca="1" si="5"/>
        <v>0.9019328580499294</v>
      </c>
    </row>
    <row r="95" spans="2:4" x14ac:dyDescent="0.2">
      <c r="B95" s="41">
        <f t="shared" ca="1" si="1"/>
        <v>0.71220067353322714</v>
      </c>
      <c r="C95" s="41">
        <f t="shared" ca="1" si="2"/>
        <v>-0.33939556243092156</v>
      </c>
      <c r="D95" s="41">
        <f t="shared" ca="1" si="5"/>
        <v>6.296326964228191E-2</v>
      </c>
    </row>
    <row r="96" spans="2:4" x14ac:dyDescent="0.2">
      <c r="B96" s="41">
        <f t="shared" ca="1" si="1"/>
        <v>0.31876850367505705</v>
      </c>
      <c r="C96" s="41">
        <f t="shared" ca="1" si="2"/>
        <v>-1.1432901334491035</v>
      </c>
      <c r="D96" s="41">
        <f t="shared" ca="1" si="5"/>
        <v>1.1126439659552283</v>
      </c>
    </row>
    <row r="97" spans="2:4" x14ac:dyDescent="0.2">
      <c r="B97" s="41">
        <f t="shared" ca="1" si="1"/>
        <v>4.1921235026945345</v>
      </c>
      <c r="C97" s="41">
        <f t="shared" ca="1" si="2"/>
        <v>1.4332074081054018</v>
      </c>
      <c r="D97" s="41">
        <f t="shared" ca="1" si="5"/>
        <v>2.315504367438519</v>
      </c>
    </row>
    <row r="98" spans="2:4" x14ac:dyDescent="0.2">
      <c r="B98" s="41">
        <f t="shared" ca="1" si="1"/>
        <v>1.6719019407251361</v>
      </c>
      <c r="C98" s="41">
        <f t="shared" ca="1" si="2"/>
        <v>0.51396186505099006</v>
      </c>
      <c r="D98" s="41">
        <f t="shared" ca="1" si="5"/>
        <v>0.36292503611316296</v>
      </c>
    </row>
    <row r="99" spans="2:4" x14ac:dyDescent="0.2">
      <c r="B99" s="41">
        <f t="shared" ca="1" si="1"/>
        <v>0.43425347557814215</v>
      </c>
      <c r="C99" s="41">
        <f t="shared" ca="1" si="2"/>
        <v>-0.83412687025877286</v>
      </c>
      <c r="D99" s="41">
        <f t="shared" ca="1" si="5"/>
        <v>0.55600307389456383</v>
      </c>
    </row>
    <row r="100" spans="2:4" x14ac:dyDescent="0.2">
      <c r="B100" s="41">
        <f t="shared" ca="1" si="1"/>
        <v>1.5821355588868138</v>
      </c>
      <c r="C100" s="41">
        <f t="shared" ca="1" si="2"/>
        <v>0.45877555397203634</v>
      </c>
      <c r="D100" s="41">
        <f t="shared" ref="D100:D120" ca="1" si="6">(C100-$B$8)^2</f>
        <v>0.29947849943921961</v>
      </c>
    </row>
    <row r="101" spans="2:4" x14ac:dyDescent="0.2">
      <c r="B101" s="41">
        <f t="shared" ca="1" si="1"/>
        <v>1.0765646219132652</v>
      </c>
      <c r="C101" s="41">
        <f t="shared" ca="1" si="2"/>
        <v>7.3775065665966255E-2</v>
      </c>
      <c r="D101" s="41">
        <f t="shared" ca="1" si="6"/>
        <v>2.6323699432178733E-2</v>
      </c>
    </row>
    <row r="102" spans="2:4" x14ac:dyDescent="0.2">
      <c r="B102" s="41">
        <f t="shared" ca="1" si="1"/>
        <v>4.6591186509618794</v>
      </c>
      <c r="C102" s="41">
        <f t="shared" ca="1" si="2"/>
        <v>1.5388262995552136</v>
      </c>
      <c r="D102" s="41">
        <f t="shared" ca="1" si="6"/>
        <v>2.6480956346445983</v>
      </c>
    </row>
    <row r="103" spans="2:4" x14ac:dyDescent="0.2">
      <c r="B103" s="41">
        <f t="shared" ca="1" si="1"/>
        <v>1.6797980939520432</v>
      </c>
      <c r="C103" s="41">
        <f t="shared" ca="1" si="2"/>
        <v>0.5186736040213088</v>
      </c>
      <c r="D103" s="41">
        <f t="shared" ca="1" si="6"/>
        <v>0.36862424690292706</v>
      </c>
    </row>
    <row r="104" spans="2:4" x14ac:dyDescent="0.2">
      <c r="B104" s="41">
        <f t="shared" ca="1" si="1"/>
        <v>0.13841817318319449</v>
      </c>
      <c r="C104" s="41">
        <f t="shared" ca="1" si="2"/>
        <v>-1.9774759352917288</v>
      </c>
      <c r="D104" s="41">
        <f t="shared" ca="1" si="6"/>
        <v>3.5683406514045215</v>
      </c>
    </row>
    <row r="105" spans="2:4" x14ac:dyDescent="0.2">
      <c r="B105" s="41">
        <f t="shared" ca="1" si="1"/>
        <v>0.90627189701676547</v>
      </c>
      <c r="C105" s="41">
        <f t="shared" ca="1" si="2"/>
        <v>-9.8415910879757998E-2</v>
      </c>
      <c r="D105" s="41">
        <f t="shared" ca="1" si="6"/>
        <v>9.8906547893838512E-5</v>
      </c>
    </row>
    <row r="106" spans="2:4" x14ac:dyDescent="0.2">
      <c r="B106" s="41">
        <f t="shared" ca="1" si="1"/>
        <v>4.528666342223028</v>
      </c>
      <c r="C106" s="41">
        <f t="shared" ca="1" si="2"/>
        <v>1.5104274904587989</v>
      </c>
      <c r="D106" s="41">
        <f t="shared" ca="1" si="6"/>
        <v>2.5564755314179899</v>
      </c>
    </row>
    <row r="107" spans="2:4" x14ac:dyDescent="0.2">
      <c r="B107" s="41">
        <f t="shared" ca="1" si="1"/>
        <v>0.59727066336054779</v>
      </c>
      <c r="C107" s="41">
        <f t="shared" ca="1" si="2"/>
        <v>-0.51538489586854852</v>
      </c>
      <c r="D107" s="41">
        <f t="shared" ca="1" si="6"/>
        <v>0.18225570180671835</v>
      </c>
    </row>
    <row r="108" spans="2:4" x14ac:dyDescent="0.2">
      <c r="B108" s="41">
        <f t="shared" ca="1" si="1"/>
        <v>0.40322096766778082</v>
      </c>
      <c r="C108" s="41">
        <f t="shared" ca="1" si="2"/>
        <v>-0.90827056043279719</v>
      </c>
      <c r="D108" s="41">
        <f t="shared" ca="1" si="6"/>
        <v>0.6720717558086664</v>
      </c>
    </row>
    <row r="109" spans="2:4" x14ac:dyDescent="0.2">
      <c r="B109" s="41">
        <f t="shared" ca="1" si="1"/>
        <v>0.74744543757877513</v>
      </c>
      <c r="C109" s="41">
        <f t="shared" ca="1" si="2"/>
        <v>-0.29109396958708122</v>
      </c>
      <c r="D109" s="41">
        <f t="shared" ca="1" si="6"/>
        <v>4.1056175696028062E-2</v>
      </c>
    </row>
    <row r="110" spans="2:4" x14ac:dyDescent="0.2">
      <c r="B110" s="41">
        <f t="shared" ca="1" si="1"/>
        <v>0.95185886213542692</v>
      </c>
      <c r="C110" s="41">
        <f t="shared" ca="1" si="2"/>
        <v>-4.9338509240916602E-2</v>
      </c>
      <c r="D110" s="41">
        <f t="shared" ca="1" si="6"/>
        <v>1.5313309960068009E-3</v>
      </c>
    </row>
    <row r="111" spans="2:4" x14ac:dyDescent="0.2">
      <c r="B111" s="41">
        <f t="shared" ca="1" si="1"/>
        <v>9.9359877480335632E-2</v>
      </c>
      <c r="C111" s="41">
        <f t="shared" ca="1" si="2"/>
        <v>-2.3090068938861381</v>
      </c>
      <c r="D111" s="41">
        <f t="shared" ca="1" si="6"/>
        <v>4.9307808384166778</v>
      </c>
    </row>
    <row r="112" spans="2:4" x14ac:dyDescent="0.2">
      <c r="B112" s="41">
        <f t="shared" ca="1" si="1"/>
        <v>0.20204128323632151</v>
      </c>
      <c r="C112" s="41">
        <f t="shared" ca="1" si="2"/>
        <v>-1.5992832300051008</v>
      </c>
      <c r="D112" s="41">
        <f t="shared" ca="1" si="6"/>
        <v>2.2825543988028296</v>
      </c>
    </row>
    <row r="113" spans="2:4" x14ac:dyDescent="0.2">
      <c r="B113" s="41">
        <f t="shared" ca="1" si="1"/>
        <v>1.3824993470989808</v>
      </c>
      <c r="C113" s="41">
        <f t="shared" ca="1" si="2"/>
        <v>0.32389298215310625</v>
      </c>
      <c r="D113" s="41">
        <f t="shared" ca="1" si="6"/>
        <v>0.17004383420371824</v>
      </c>
    </row>
    <row r="114" spans="2:4" x14ac:dyDescent="0.2">
      <c r="B114" s="41">
        <f t="shared" ca="1" si="1"/>
        <v>1.4827745527959113</v>
      </c>
      <c r="C114" s="41">
        <f t="shared" ca="1" si="2"/>
        <v>0.39391503055823268</v>
      </c>
      <c r="D114" s="41">
        <f t="shared" ca="1" si="6"/>
        <v>0.23269602561928748</v>
      </c>
    </row>
    <row r="115" spans="2:4" x14ac:dyDescent="0.2">
      <c r="B115" s="41">
        <f t="shared" ca="1" si="1"/>
        <v>1.9180351508478388</v>
      </c>
      <c r="C115" s="41">
        <f t="shared" ca="1" si="2"/>
        <v>0.65130130311700307</v>
      </c>
      <c r="D115" s="41">
        <f t="shared" ca="1" si="6"/>
        <v>0.54726266654883349</v>
      </c>
    </row>
    <row r="116" spans="2:4" x14ac:dyDescent="0.2">
      <c r="B116" s="41">
        <f t="shared" ca="1" si="1"/>
        <v>0.63514923568179649</v>
      </c>
      <c r="C116" s="41">
        <f t="shared" ca="1" si="2"/>
        <v>-0.45389529087984576</v>
      </c>
      <c r="D116" s="41">
        <f t="shared" ca="1" si="6"/>
        <v>0.13353510694441587</v>
      </c>
    </row>
    <row r="117" spans="2:4" x14ac:dyDescent="0.2">
      <c r="B117" s="41">
        <f t="shared" ca="1" si="1"/>
        <v>1.2610331911009716</v>
      </c>
      <c r="C117" s="41">
        <f t="shared" ca="1" si="2"/>
        <v>0.23193137789012869</v>
      </c>
      <c r="D117" s="41">
        <f t="shared" ca="1" si="6"/>
        <v>0.10265751315145691</v>
      </c>
    </row>
    <row r="118" spans="2:4" x14ac:dyDescent="0.2">
      <c r="B118" s="41">
        <f t="shared" ca="1" si="1"/>
        <v>0.2421679753906486</v>
      </c>
      <c r="C118" s="41">
        <f t="shared" ca="1" si="2"/>
        <v>-1.4181236804260937</v>
      </c>
      <c r="D118" s="41">
        <f t="shared" ca="1" si="6"/>
        <v>1.7679769585712051</v>
      </c>
    </row>
    <row r="119" spans="2:4" x14ac:dyDescent="0.2">
      <c r="B119" s="41">
        <f t="shared" ca="1" si="1"/>
        <v>1.5886673689240387</v>
      </c>
      <c r="C119" s="41">
        <f t="shared" ca="1" si="2"/>
        <v>0.46289553205033124</v>
      </c>
      <c r="D119" s="41">
        <f t="shared" ca="1" si="6"/>
        <v>0.30400475907637425</v>
      </c>
    </row>
    <row r="120" spans="2:4" x14ac:dyDescent="0.2">
      <c r="B120" s="41">
        <f t="shared" ca="1" si="1"/>
        <v>0.38835329844458388</v>
      </c>
      <c r="C120" s="41">
        <f t="shared" ca="1" si="2"/>
        <v>-0.94583979066836354</v>
      </c>
      <c r="D120" s="41">
        <f t="shared" ca="1" si="6"/>
        <v>0.73508169973966775</v>
      </c>
    </row>
    <row r="121" spans="2:4" x14ac:dyDescent="0.2">
      <c r="B121" s="41">
        <f t="shared" ca="1" si="1"/>
        <v>2.1602555988228391</v>
      </c>
      <c r="C121" s="41">
        <f t="shared" ca="1" si="2"/>
        <v>0.77022654748365293</v>
      </c>
      <c r="D121" s="41">
        <f t="shared" ref="D121:D184" ca="1" si="7">(C121-$B$8)^2</f>
        <v>0.73736102081951682</v>
      </c>
    </row>
    <row r="122" spans="2:4" x14ac:dyDescent="0.2">
      <c r="B122" s="41">
        <f t="shared" ca="1" si="1"/>
        <v>1.3799575862636586</v>
      </c>
      <c r="C122" s="41">
        <f t="shared" ca="1" si="2"/>
        <v>0.32205276410524436</v>
      </c>
      <c r="D122" s="41">
        <f t="shared" ca="1" si="7"/>
        <v>0.16852954230155942</v>
      </c>
    </row>
    <row r="123" spans="2:4" x14ac:dyDescent="0.2">
      <c r="B123" s="41">
        <f t="shared" ca="1" si="1"/>
        <v>4.3683813963283828</v>
      </c>
      <c r="C123" s="41">
        <f t="shared" ca="1" si="2"/>
        <v>1.4743925506400282</v>
      </c>
      <c r="D123" s="41">
        <f t="shared" ca="1" si="7"/>
        <v>2.4425416457334252</v>
      </c>
    </row>
    <row r="124" spans="2:4" x14ac:dyDescent="0.2">
      <c r="B124" s="41">
        <f t="shared" ca="1" si="1"/>
        <v>5.172289358020973</v>
      </c>
      <c r="C124" s="41">
        <f t="shared" ca="1" si="2"/>
        <v>1.6433154063711182</v>
      </c>
      <c r="D124" s="41">
        <f t="shared" ca="1" si="7"/>
        <v>2.9990832351588601</v>
      </c>
    </row>
    <row r="125" spans="2:4" x14ac:dyDescent="0.2">
      <c r="B125" s="41">
        <f t="shared" ca="1" si="1"/>
        <v>0.12827265559240578</v>
      </c>
      <c r="C125" s="41">
        <f t="shared" ca="1" si="2"/>
        <v>-2.053597158739711</v>
      </c>
      <c r="D125" s="41">
        <f t="shared" ca="1" si="7"/>
        <v>3.8617218661437547</v>
      </c>
    </row>
    <row r="126" spans="2:4" x14ac:dyDescent="0.2">
      <c r="B126" s="41">
        <f t="shared" ca="1" si="1"/>
        <v>6.1036271099683557</v>
      </c>
      <c r="C126" s="41">
        <f t="shared" ca="1" si="2"/>
        <v>1.8088832026613937</v>
      </c>
      <c r="D126" s="41">
        <f t="shared" ca="1" si="7"/>
        <v>3.5999519600632057</v>
      </c>
    </row>
    <row r="127" spans="2:4" x14ac:dyDescent="0.2">
      <c r="B127" s="41">
        <f t="shared" ca="1" si="1"/>
        <v>0.94552868654481914</v>
      </c>
      <c r="C127" s="41">
        <f t="shared" ca="1" si="2"/>
        <v>-5.6011051264743934E-2</v>
      </c>
      <c r="D127" s="41">
        <f t="shared" ca="1" si="7"/>
        <v>1.0536309878544578E-3</v>
      </c>
    </row>
    <row r="128" spans="2:4" x14ac:dyDescent="0.2">
      <c r="B128" s="41">
        <f t="shared" ca="1" si="1"/>
        <v>1.9740651118498509</v>
      </c>
      <c r="C128" s="41">
        <f t="shared" ca="1" si="2"/>
        <v>0.68009492519367398</v>
      </c>
      <c r="D128" s="41">
        <f t="shared" ca="1" si="7"/>
        <v>0.5906931721267219</v>
      </c>
    </row>
    <row r="129" spans="2:4" x14ac:dyDescent="0.2">
      <c r="B129" s="41">
        <f t="shared" ca="1" si="1"/>
        <v>8.014162366442882</v>
      </c>
      <c r="C129" s="41">
        <f t="shared" ca="1" si="2"/>
        <v>2.0812102723584629</v>
      </c>
      <c r="D129" s="41">
        <f t="shared" ca="1" si="7"/>
        <v>4.7075156683220278</v>
      </c>
    </row>
    <row r="130" spans="2:4" x14ac:dyDescent="0.2">
      <c r="B130" s="41">
        <f t="shared" ca="1" si="1"/>
        <v>0.28603658642258756</v>
      </c>
      <c r="C130" s="41">
        <f t="shared" ca="1" si="2"/>
        <v>-1.2516355517894306</v>
      </c>
      <c r="D130" s="41">
        <f t="shared" ca="1" si="7"/>
        <v>1.3529523938956467</v>
      </c>
    </row>
    <row r="131" spans="2:4" x14ac:dyDescent="0.2">
      <c r="B131" s="41">
        <f t="shared" ca="1" si="1"/>
        <v>0.48991915114687323</v>
      </c>
      <c r="C131" s="41">
        <f t="shared" ca="1" si="2"/>
        <v>-0.71351489915051847</v>
      </c>
      <c r="D131" s="41">
        <f t="shared" ca="1" si="7"/>
        <v>0.39068020868561759</v>
      </c>
    </row>
    <row r="132" spans="2:4" x14ac:dyDescent="0.2">
      <c r="B132" s="41">
        <f t="shared" ca="1" si="1"/>
        <v>0.91833804437176747</v>
      </c>
      <c r="C132" s="41">
        <f t="shared" ca="1" si="2"/>
        <v>-8.5189716088984624E-2</v>
      </c>
      <c r="D132" s="41">
        <f t="shared" ca="1" si="7"/>
        <v>1.0765076973852156E-5</v>
      </c>
    </row>
    <row r="133" spans="2:4" x14ac:dyDescent="0.2">
      <c r="B133" s="41">
        <f t="shared" ca="1" si="1"/>
        <v>1.222454403380675</v>
      </c>
      <c r="C133" s="41">
        <f t="shared" ca="1" si="2"/>
        <v>0.20086064382318941</v>
      </c>
      <c r="D133" s="41">
        <f t="shared" ca="1" si="7"/>
        <v>8.3712646055626783E-2</v>
      </c>
    </row>
    <row r="134" spans="2:4" x14ac:dyDescent="0.2">
      <c r="B134" s="41">
        <f t="shared" ca="1" si="1"/>
        <v>0.54779670702803129</v>
      </c>
      <c r="C134" s="41">
        <f t="shared" ca="1" si="2"/>
        <v>-0.60185103343805557</v>
      </c>
      <c r="D134" s="41">
        <f t="shared" ca="1" si="7"/>
        <v>0.26355933209497395</v>
      </c>
    </row>
    <row r="135" spans="2:4" x14ac:dyDescent="0.2">
      <c r="B135" s="41">
        <f t="shared" ca="1" si="1"/>
        <v>1.0689466882390262</v>
      </c>
      <c r="C135" s="41">
        <f t="shared" ca="1" si="2"/>
        <v>6.6673760115532096E-2</v>
      </c>
      <c r="D135" s="41">
        <f t="shared" ca="1" si="7"/>
        <v>2.4069813980667515E-2</v>
      </c>
    </row>
    <row r="136" spans="2:4" x14ac:dyDescent="0.2">
      <c r="B136" s="41">
        <f t="shared" ca="1" si="1"/>
        <v>0.18956885630727646</v>
      </c>
      <c r="C136" s="41">
        <f t="shared" ca="1" si="2"/>
        <v>-1.6630029626360832</v>
      </c>
      <c r="D136" s="41">
        <f t="shared" ca="1" si="7"/>
        <v>2.479151739761646</v>
      </c>
    </row>
    <row r="137" spans="2:4" x14ac:dyDescent="0.2">
      <c r="B137" s="41">
        <f t="shared" ca="1" si="1"/>
        <v>15.959042619912292</v>
      </c>
      <c r="C137" s="41">
        <f t="shared" ca="1" si="2"/>
        <v>2.7700256040013831</v>
      </c>
      <c r="D137" s="41">
        <f t="shared" ca="1" si="7"/>
        <v>8.1710013130094712</v>
      </c>
    </row>
    <row r="138" spans="2:4" x14ac:dyDescent="0.2">
      <c r="B138" s="41">
        <f t="shared" ca="1" si="1"/>
        <v>0.71556891006369761</v>
      </c>
      <c r="C138" s="41">
        <f t="shared" ca="1" si="2"/>
        <v>-0.33467737426161459</v>
      </c>
      <c r="D138" s="41">
        <f t="shared" ca="1" si="7"/>
        <v>6.0617709825865361E-2</v>
      </c>
    </row>
    <row r="139" spans="2:4" x14ac:dyDescent="0.2">
      <c r="B139" s="41">
        <f t="shared" ca="1" si="1"/>
        <v>2.8720917163065729</v>
      </c>
      <c r="C139" s="41">
        <f t="shared" ca="1" si="2"/>
        <v>1.0550405853232132</v>
      </c>
      <c r="D139" s="41">
        <f t="shared" ca="1" si="7"/>
        <v>1.3076181368771242</v>
      </c>
    </row>
    <row r="140" spans="2:4" x14ac:dyDescent="0.2">
      <c r="B140" s="41">
        <f t="shared" ca="1" si="1"/>
        <v>0.24126784690121547</v>
      </c>
      <c r="C140" s="41">
        <f t="shared" ca="1" si="2"/>
        <v>-1.4218475647065867</v>
      </c>
      <c r="D140" s="41">
        <f t="shared" ca="1" si="7"/>
        <v>1.7778937732985229</v>
      </c>
    </row>
    <row r="141" spans="2:4" x14ac:dyDescent="0.2">
      <c r="B141" s="41">
        <f t="shared" ca="1" si="1"/>
        <v>0.78346578398848676</v>
      </c>
      <c r="C141" s="41">
        <f t="shared" ca="1" si="2"/>
        <v>-0.24402788886270987</v>
      </c>
      <c r="D141" s="41">
        <f t="shared" ca="1" si="7"/>
        <v>2.4198028502873978E-2</v>
      </c>
    </row>
    <row r="142" spans="2:4" x14ac:dyDescent="0.2">
      <c r="B142" s="41">
        <f t="shared" ca="1" si="1"/>
        <v>1.5788095746867461</v>
      </c>
      <c r="C142" s="41">
        <f t="shared" ca="1" si="2"/>
        <v>0.45667112932246151</v>
      </c>
      <c r="D142" s="41">
        <f t="shared" ca="1" si="7"/>
        <v>0.29717965088773163</v>
      </c>
    </row>
    <row r="143" spans="2:4" x14ac:dyDescent="0.2">
      <c r="B143" s="41">
        <f t="shared" ca="1" si="1"/>
        <v>0.68559946513060621</v>
      </c>
      <c r="C143" s="41">
        <f t="shared" ca="1" si="2"/>
        <v>-0.37746169184676193</v>
      </c>
      <c r="D143" s="41">
        <f t="shared" ca="1" si="7"/>
        <v>8.3515773854465652E-2</v>
      </c>
    </row>
    <row r="144" spans="2:4" x14ac:dyDescent="0.2">
      <c r="B144" s="41">
        <f t="shared" ca="1" si="1"/>
        <v>0.41285504618181168</v>
      </c>
      <c r="C144" s="41">
        <f t="shared" ca="1" si="2"/>
        <v>-0.88465872539622714</v>
      </c>
      <c r="D144" s="41">
        <f t="shared" ca="1" si="7"/>
        <v>0.63391531802176448</v>
      </c>
    </row>
    <row r="145" spans="2:4" x14ac:dyDescent="0.2">
      <c r="B145" s="41">
        <f t="shared" ca="1" si="1"/>
        <v>1.0039089361936457</v>
      </c>
      <c r="C145" s="41">
        <f t="shared" ca="1" si="2"/>
        <v>3.9013161536079199E-3</v>
      </c>
      <c r="D145" s="41">
        <f t="shared" ca="1" si="7"/>
        <v>8.5325956057020168E-3</v>
      </c>
    </row>
    <row r="146" spans="2:4" x14ac:dyDescent="0.2">
      <c r="B146" s="41">
        <f t="shared" ca="1" si="1"/>
        <v>0.54925899852728788</v>
      </c>
      <c r="C146" s="41">
        <f t="shared" ca="1" si="2"/>
        <v>-0.59918518455205394</v>
      </c>
      <c r="D146" s="41">
        <f t="shared" ca="1" si="7"/>
        <v>0.26082925024528636</v>
      </c>
    </row>
    <row r="147" spans="2:4" x14ac:dyDescent="0.2">
      <c r="B147" s="41">
        <f t="shared" ca="1" si="1"/>
        <v>0.264878749404721</v>
      </c>
      <c r="C147" s="41">
        <f t="shared" ca="1" si="2"/>
        <v>-1.3284831071197367</v>
      </c>
      <c r="D147" s="41">
        <f t="shared" ca="1" si="7"/>
        <v>1.5376306860790725</v>
      </c>
    </row>
    <row r="148" spans="2:4" x14ac:dyDescent="0.2">
      <c r="B148" s="41">
        <f t="shared" ca="1" si="1"/>
        <v>1.0233717109195926</v>
      </c>
      <c r="C148" s="41">
        <f t="shared" ca="1" si="2"/>
        <v>2.3102774755083044E-2</v>
      </c>
      <c r="D148" s="41">
        <f t="shared" ca="1" si="7"/>
        <v>1.244864780292086E-2</v>
      </c>
    </row>
    <row r="149" spans="2:4" x14ac:dyDescent="0.2">
      <c r="B149" s="41">
        <f t="shared" ca="1" si="1"/>
        <v>1.2342150393957143</v>
      </c>
      <c r="C149" s="41">
        <f t="shared" ca="1" si="2"/>
        <v>0.21043517237240639</v>
      </c>
      <c r="D149" s="41">
        <f t="shared" ca="1" si="7"/>
        <v>8.9344740722323249E-2</v>
      </c>
    </row>
    <row r="150" spans="2:4" x14ac:dyDescent="0.2">
      <c r="B150" s="41">
        <f t="shared" ca="1" si="1"/>
        <v>0.73189369205986421</v>
      </c>
      <c r="C150" s="41">
        <f t="shared" ca="1" si="2"/>
        <v>-0.31212000499405479</v>
      </c>
      <c r="D150" s="41">
        <f t="shared" ca="1" si="7"/>
        <v>5.0018996522410201E-2</v>
      </c>
    </row>
    <row r="151" spans="2:4" x14ac:dyDescent="0.2">
      <c r="B151" s="41">
        <f t="shared" ca="1" si="1"/>
        <v>2.5523349788471759</v>
      </c>
      <c r="C151" s="41">
        <f t="shared" ca="1" si="2"/>
        <v>0.93700861817228465</v>
      </c>
      <c r="D151" s="41">
        <f t="shared" ca="1" si="7"/>
        <v>1.0516079012445645</v>
      </c>
    </row>
    <row r="152" spans="2:4" x14ac:dyDescent="0.2">
      <c r="B152" s="41">
        <f t="shared" ca="1" si="1"/>
        <v>1.2745518697439038</v>
      </c>
      <c r="C152" s="41">
        <f t="shared" ca="1" si="2"/>
        <v>0.24259464211801274</v>
      </c>
      <c r="D152" s="41">
        <f t="shared" ca="1" si="7"/>
        <v>0.10960428310689829</v>
      </c>
    </row>
    <row r="153" spans="2:4" x14ac:dyDescent="0.2">
      <c r="B153" s="41">
        <f t="shared" ca="1" si="1"/>
        <v>0.20488586387926036</v>
      </c>
      <c r="C153" s="41">
        <f t="shared" ca="1" si="2"/>
        <v>-1.5853022164575854</v>
      </c>
      <c r="D153" s="41">
        <f t="shared" ca="1" si="7"/>
        <v>2.2405044875871987</v>
      </c>
    </row>
    <row r="154" spans="2:4" x14ac:dyDescent="0.2">
      <c r="B154" s="41">
        <f t="shared" ca="1" si="1"/>
        <v>0.60762392392203757</v>
      </c>
      <c r="C154" s="41">
        <f t="shared" ca="1" si="2"/>
        <v>-0.49819913457543996</v>
      </c>
      <c r="D154" s="41">
        <f t="shared" ca="1" si="7"/>
        <v>0.16787736243273771</v>
      </c>
    </row>
    <row r="155" spans="2:4" x14ac:dyDescent="0.2">
      <c r="B155" s="41">
        <f t="shared" ca="1" si="1"/>
        <v>0.40778808494857621</v>
      </c>
      <c r="C155" s="41">
        <f t="shared" ca="1" si="2"/>
        <v>-0.89700763914853421</v>
      </c>
      <c r="D155" s="41">
        <f t="shared" ca="1" si="7"/>
        <v>0.65373192737124164</v>
      </c>
    </row>
    <row r="156" spans="2:4" x14ac:dyDescent="0.2">
      <c r="B156" s="41">
        <f t="shared" ca="1" si="1"/>
        <v>2.3558001029561537</v>
      </c>
      <c r="C156" s="41">
        <f t="shared" ca="1" si="2"/>
        <v>0.85688041624581202</v>
      </c>
      <c r="D156" s="41">
        <f t="shared" ca="1" si="7"/>
        <v>0.89368879682201841</v>
      </c>
    </row>
    <row r="157" spans="2:4" x14ac:dyDescent="0.2">
      <c r="B157" s="41">
        <f t="shared" ca="1" si="1"/>
        <v>0.47740090661604784</v>
      </c>
      <c r="C157" s="41">
        <f t="shared" ca="1" si="2"/>
        <v>-0.73939866600914805</v>
      </c>
      <c r="D157" s="41">
        <f t="shared" ca="1" si="7"/>
        <v>0.42370717297891036</v>
      </c>
    </row>
    <row r="158" spans="2:4" x14ac:dyDescent="0.2">
      <c r="B158" s="41">
        <f t="shared" ca="1" si="1"/>
        <v>2.6329683018225021</v>
      </c>
      <c r="C158" s="41">
        <f t="shared" ca="1" si="2"/>
        <v>0.96811184163521158</v>
      </c>
      <c r="D158" s="41">
        <f t="shared" ca="1" si="7"/>
        <v>1.1163667386340388</v>
      </c>
    </row>
    <row r="159" spans="2:4" x14ac:dyDescent="0.2">
      <c r="B159" s="41">
        <f t="shared" ca="1" si="1"/>
        <v>0.50295268611632604</v>
      </c>
      <c r="C159" s="41">
        <f t="shared" ca="1" si="2"/>
        <v>-0.68725917669366143</v>
      </c>
      <c r="D159" s="41">
        <f t="shared" ca="1" si="7"/>
        <v>0.35854759938793723</v>
      </c>
    </row>
    <row r="160" spans="2:4" x14ac:dyDescent="0.2">
      <c r="B160" s="41">
        <f t="shared" ca="1" si="1"/>
        <v>0.6431476617452726</v>
      </c>
      <c r="C160" s="41">
        <f t="shared" ca="1" si="2"/>
        <v>-0.44138093609292206</v>
      </c>
      <c r="D160" s="41">
        <f t="shared" ca="1" si="7"/>
        <v>0.12454561090890678</v>
      </c>
    </row>
    <row r="161" spans="2:4" x14ac:dyDescent="0.2">
      <c r="B161" s="41">
        <f t="shared" ca="1" si="1"/>
        <v>0.63872981110627991</v>
      </c>
      <c r="C161" s="41">
        <f t="shared" ca="1" si="2"/>
        <v>-0.44827374484235322</v>
      </c>
      <c r="D161" s="41">
        <f t="shared" ca="1" si="7"/>
        <v>0.12945820678213643</v>
      </c>
    </row>
    <row r="162" spans="2:4" x14ac:dyDescent="0.2">
      <c r="B162" s="41">
        <f t="shared" ca="1" si="1"/>
        <v>0.27075614832133593</v>
      </c>
      <c r="C162" s="41">
        <f t="shared" ca="1" si="2"/>
        <v>-1.3065366848774822</v>
      </c>
      <c r="D162" s="41">
        <f t="shared" ca="1" si="7"/>
        <v>1.4836846612656713</v>
      </c>
    </row>
    <row r="163" spans="2:4" x14ac:dyDescent="0.2">
      <c r="B163" s="41">
        <f t="shared" ca="1" si="1"/>
        <v>3.3978529127415311</v>
      </c>
      <c r="C163" s="41">
        <f t="shared" ca="1" si="2"/>
        <v>1.2231437358918824</v>
      </c>
      <c r="D163" s="41">
        <f t="shared" ca="1" si="7"/>
        <v>1.7203325170067199</v>
      </c>
    </row>
    <row r="164" spans="2:4" x14ac:dyDescent="0.2">
      <c r="B164" s="41">
        <f t="shared" ca="1" si="1"/>
        <v>0.58799046810714473</v>
      </c>
      <c r="C164" s="41">
        <f t="shared" ca="1" si="2"/>
        <v>-0.53104454191703976</v>
      </c>
      <c r="D164" s="41">
        <f t="shared" ca="1" si="7"/>
        <v>0.19587157566442057</v>
      </c>
    </row>
    <row r="165" spans="2:4" x14ac:dyDescent="0.2">
      <c r="B165" s="41">
        <f t="shared" ca="1" si="1"/>
        <v>6.9148162043169235</v>
      </c>
      <c r="C165" s="41">
        <f t="shared" ca="1" si="2"/>
        <v>1.9336663854889995</v>
      </c>
      <c r="D165" s="41">
        <f t="shared" ca="1" si="7"/>
        <v>4.0890385290547107</v>
      </c>
    </row>
    <row r="166" spans="2:4" x14ac:dyDescent="0.2">
      <c r="B166" s="41">
        <f t="shared" ca="1" si="1"/>
        <v>2.3340028854583195</v>
      </c>
      <c r="C166" s="41">
        <f t="shared" ca="1" si="2"/>
        <v>0.84758477013537359</v>
      </c>
      <c r="D166" s="41">
        <f t="shared" ca="1" si="7"/>
        <v>0.87619990637748257</v>
      </c>
    </row>
    <row r="167" spans="2:4" x14ac:dyDescent="0.2">
      <c r="B167" s="41">
        <f t="shared" ca="1" si="1"/>
        <v>3.5959232647066264</v>
      </c>
      <c r="C167" s="41">
        <f t="shared" ca="1" si="2"/>
        <v>1.2798007773123452</v>
      </c>
      <c r="D167" s="41">
        <f t="shared" ca="1" si="7"/>
        <v>1.8721669280190121</v>
      </c>
    </row>
    <row r="168" spans="2:4" x14ac:dyDescent="0.2">
      <c r="B168" s="41">
        <f t="shared" ca="1" si="1"/>
        <v>0.84565154319202485</v>
      </c>
      <c r="C168" s="41">
        <f t="shared" ca="1" si="2"/>
        <v>-0.16764789170473748</v>
      </c>
      <c r="D168" s="41">
        <f t="shared" ca="1" si="7"/>
        <v>6.2690223398116631E-3</v>
      </c>
    </row>
    <row r="169" spans="2:4" x14ac:dyDescent="0.2">
      <c r="B169" s="41">
        <f t="shared" ca="1" si="1"/>
        <v>0.45773445185336342</v>
      </c>
      <c r="C169" s="41">
        <f t="shared" ca="1" si="2"/>
        <v>-0.78146606246345429</v>
      </c>
      <c r="D169" s="41">
        <f t="shared" ca="1" si="7"/>
        <v>0.48024252560135811</v>
      </c>
    </row>
    <row r="170" spans="2:4" x14ac:dyDescent="0.2">
      <c r="B170" s="41">
        <f t="shared" ca="1" si="1"/>
        <v>0.82754699041026591</v>
      </c>
      <c r="C170" s="41">
        <f t="shared" ca="1" si="2"/>
        <v>-0.18928938734890358</v>
      </c>
      <c r="D170" s="41">
        <f t="shared" ca="1" si="7"/>
        <v>1.0164400910977339E-2</v>
      </c>
    </row>
    <row r="171" spans="2:4" x14ac:dyDescent="0.2">
      <c r="B171" s="41">
        <f t="shared" ca="1" si="1"/>
        <v>8.5875255731292146</v>
      </c>
      <c r="C171" s="41">
        <f t="shared" ca="1" si="2"/>
        <v>2.1503106354921226</v>
      </c>
      <c r="D171" s="41">
        <f t="shared" ca="1" si="7"/>
        <v>5.0121420193215558</v>
      </c>
    </row>
    <row r="172" spans="2:4" x14ac:dyDescent="0.2">
      <c r="B172" s="41">
        <f t="shared" ca="1" si="1"/>
        <v>2.171961446822916</v>
      </c>
      <c r="C172" s="41">
        <f t="shared" ca="1" si="2"/>
        <v>0.77563065183262403</v>
      </c>
      <c r="D172" s="41">
        <f t="shared" ca="1" si="7"/>
        <v>0.74667120458739522</v>
      </c>
    </row>
    <row r="173" spans="2:4" x14ac:dyDescent="0.2">
      <c r="B173" s="41">
        <f t="shared" ca="1" si="1"/>
        <v>6.3606376798337383</v>
      </c>
      <c r="C173" s="41">
        <f t="shared" ca="1" si="2"/>
        <v>1.850128636450721</v>
      </c>
      <c r="D173" s="41">
        <f t="shared" ca="1" si="7"/>
        <v>3.7581675181910574</v>
      </c>
    </row>
    <row r="174" spans="2:4" x14ac:dyDescent="0.2">
      <c r="B174" s="41">
        <f t="shared" ca="1" si="1"/>
        <v>1.4754384869088164</v>
      </c>
      <c r="C174" s="41">
        <f t="shared" ca="1" si="2"/>
        <v>0.38895522487327377</v>
      </c>
      <c r="D174" s="41">
        <f t="shared" ca="1" si="7"/>
        <v>0.22793554597927768</v>
      </c>
    </row>
    <row r="175" spans="2:4" x14ac:dyDescent="0.2">
      <c r="B175" s="41">
        <f t="shared" ca="1" si="1"/>
        <v>1.1266833912465664</v>
      </c>
      <c r="C175" s="41">
        <f t="shared" ca="1" si="2"/>
        <v>0.11927826501832828</v>
      </c>
      <c r="D175" s="41">
        <f t="shared" ca="1" si="7"/>
        <v>4.3159646494432276E-2</v>
      </c>
    </row>
    <row r="176" spans="2:4" x14ac:dyDescent="0.2">
      <c r="B176" s="41">
        <f t="shared" ca="1" si="1"/>
        <v>1.4511255790954278</v>
      </c>
      <c r="C176" s="41">
        <f t="shared" ca="1" si="2"/>
        <v>0.37233951674251969</v>
      </c>
      <c r="D176" s="41">
        <f t="shared" ca="1" si="7"/>
        <v>0.21234608697048946</v>
      </c>
    </row>
    <row r="177" spans="2:4" x14ac:dyDescent="0.2">
      <c r="B177" s="41">
        <f t="shared" ca="1" si="1"/>
        <v>0.74034734020454929</v>
      </c>
      <c r="C177" s="41">
        <f t="shared" ca="1" si="2"/>
        <v>-0.30063582425282759</v>
      </c>
      <c r="D177" s="41">
        <f t="shared" ca="1" si="7"/>
        <v>4.5014025622773297E-2</v>
      </c>
    </row>
    <row r="178" spans="2:4" x14ac:dyDescent="0.2">
      <c r="B178" s="41">
        <f t="shared" ca="1" si="1"/>
        <v>0.21262993899069205</v>
      </c>
      <c r="C178" s="41">
        <f t="shared" ca="1" si="2"/>
        <v>-1.548201999890662</v>
      </c>
      <c r="D178" s="41">
        <f t="shared" ca="1" si="7"/>
        <v>2.130815369312157</v>
      </c>
    </row>
    <row r="179" spans="2:4" x14ac:dyDescent="0.2">
      <c r="B179" s="41">
        <f t="shared" ca="1" si="1"/>
        <v>8.0619103096492992</v>
      </c>
      <c r="C179" s="41">
        <f t="shared" ca="1" si="2"/>
        <v>2.0871505395585799</v>
      </c>
      <c r="D179" s="41">
        <f t="shared" ca="1" si="7"/>
        <v>4.7333279249271909</v>
      </c>
    </row>
    <row r="180" spans="2:4" x14ac:dyDescent="0.2">
      <c r="B180" s="41">
        <f t="shared" ca="1" si="1"/>
        <v>0.22879017066455859</v>
      </c>
      <c r="C180" s="41">
        <f t="shared" ca="1" si="2"/>
        <v>-1.4749499807814919</v>
      </c>
      <c r="D180" s="41">
        <f t="shared" ca="1" si="7"/>
        <v>1.9223247024143792</v>
      </c>
    </row>
    <row r="181" spans="2:4" x14ac:dyDescent="0.2">
      <c r="B181" s="41">
        <f t="shared" ref="B181:B196" ca="1" si="8">_xlfn.LOGNORM.INV(RAND(),$B$4,$B$5)</f>
        <v>3.4453381857407268</v>
      </c>
      <c r="C181" s="41">
        <f t="shared" ref="C181:C196" ca="1" si="9">LN(B181)</f>
        <v>1.2370220667711234</v>
      </c>
      <c r="D181" s="41">
        <f t="shared" ca="1" si="7"/>
        <v>1.7569311642664405</v>
      </c>
    </row>
    <row r="182" spans="2:4" x14ac:dyDescent="0.2">
      <c r="B182" s="41">
        <f t="shared" ca="1" si="8"/>
        <v>2.2928924110633773</v>
      </c>
      <c r="C182" s="41">
        <f t="shared" ca="1" si="9"/>
        <v>0.82981408217460273</v>
      </c>
      <c r="D182" s="41">
        <f t="shared" ca="1" si="7"/>
        <v>0.84324700318061951</v>
      </c>
    </row>
    <row r="183" spans="2:4" x14ac:dyDescent="0.2">
      <c r="B183" s="41">
        <f t="shared" ca="1" si="8"/>
        <v>4.1304903015955752</v>
      </c>
      <c r="C183" s="41">
        <f t="shared" ca="1" si="9"/>
        <v>1.4183961170199846</v>
      </c>
      <c r="D183" s="41">
        <f t="shared" ca="1" si="7"/>
        <v>2.2706477059870918</v>
      </c>
    </row>
    <row r="184" spans="2:4" x14ac:dyDescent="0.2">
      <c r="B184" s="41">
        <f t="shared" ca="1" si="8"/>
        <v>3.647245598706522</v>
      </c>
      <c r="C184" s="41">
        <f t="shared" ca="1" si="9"/>
        <v>1.2939722522261201</v>
      </c>
      <c r="D184" s="41">
        <f t="shared" ca="1" si="7"/>
        <v>1.9111486095091037</v>
      </c>
    </row>
    <row r="185" spans="2:4" x14ac:dyDescent="0.2">
      <c r="B185" s="41">
        <f t="shared" ca="1" si="8"/>
        <v>3.030323628140196</v>
      </c>
      <c r="C185" s="41">
        <f t="shared" ca="1" si="9"/>
        <v>1.1086694217847743</v>
      </c>
      <c r="D185" s="41">
        <f t="shared" ref="D185:D196" ca="1" si="10">(C185-$B$8)^2</f>
        <v>1.4331445520237276</v>
      </c>
    </row>
    <row r="186" spans="2:4" x14ac:dyDescent="0.2">
      <c r="B186" s="41">
        <f t="shared" ca="1" si="8"/>
        <v>0.8649558364125175</v>
      </c>
      <c r="C186" s="41">
        <f t="shared" ca="1" si="9"/>
        <v>-0.14507682952416837</v>
      </c>
      <c r="D186" s="41">
        <f t="shared" ca="1" si="10"/>
        <v>3.204250077380344E-3</v>
      </c>
    </row>
    <row r="187" spans="2:4" x14ac:dyDescent="0.2">
      <c r="B187" s="41">
        <f t="shared" ca="1" si="8"/>
        <v>0.51153070130392619</v>
      </c>
      <c r="C187" s="41">
        <f t="shared" ca="1" si="9"/>
        <v>-0.67034767329214762</v>
      </c>
      <c r="D187" s="41">
        <f t="shared" ca="1" si="10"/>
        <v>0.3385807727564013</v>
      </c>
    </row>
    <row r="188" spans="2:4" x14ac:dyDescent="0.2">
      <c r="B188" s="41">
        <f t="shared" ca="1" si="8"/>
        <v>1.0665108180772533</v>
      </c>
      <c r="C188" s="41">
        <f t="shared" ca="1" si="9"/>
        <v>6.4392402410174868E-2</v>
      </c>
      <c r="D188" s="41">
        <f t="shared" ca="1" si="10"/>
        <v>2.336713840054257E-2</v>
      </c>
    </row>
    <row r="189" spans="2:4" x14ac:dyDescent="0.2">
      <c r="B189" s="41">
        <f t="shared" ca="1" si="8"/>
        <v>0.60847576502786016</v>
      </c>
      <c r="C189" s="41">
        <f t="shared" ca="1" si="9"/>
        <v>-0.49679819474643788</v>
      </c>
      <c r="D189" s="41">
        <f t="shared" ca="1" si="10"/>
        <v>0.16673131539359776</v>
      </c>
    </row>
    <row r="190" spans="2:4" x14ac:dyDescent="0.2">
      <c r="B190" s="41">
        <f t="shared" ca="1" si="8"/>
        <v>2.7915686255852474</v>
      </c>
      <c r="C190" s="41">
        <f t="shared" ca="1" si="9"/>
        <v>1.026603669232983</v>
      </c>
      <c r="D190" s="41">
        <f t="shared" ca="1" si="10"/>
        <v>1.2433909242157097</v>
      </c>
    </row>
    <row r="191" spans="2:4" x14ac:dyDescent="0.2">
      <c r="B191" s="41">
        <f t="shared" ca="1" si="8"/>
        <v>0.13712912451424489</v>
      </c>
      <c r="C191" s="41">
        <f t="shared" ca="1" si="9"/>
        <v>-1.9868322823395848</v>
      </c>
      <c r="D191" s="41">
        <f t="shared" ca="1" si="10"/>
        <v>3.6037765691160266</v>
      </c>
    </row>
    <row r="192" spans="2:4" x14ac:dyDescent="0.2">
      <c r="B192" s="41">
        <f t="shared" ca="1" si="8"/>
        <v>5.0850944600722441</v>
      </c>
      <c r="C192" s="41">
        <f t="shared" ca="1" si="9"/>
        <v>1.6263136055467178</v>
      </c>
      <c r="D192" s="41">
        <f t="shared" ca="1" si="10"/>
        <v>2.9404853303401151</v>
      </c>
    </row>
    <row r="193" spans="2:4" x14ac:dyDescent="0.2">
      <c r="B193" s="41">
        <f t="shared" ca="1" si="8"/>
        <v>1.1094186849712189</v>
      </c>
      <c r="C193" s="41">
        <f t="shared" ca="1" si="9"/>
        <v>0.10383617090857584</v>
      </c>
      <c r="D193" s="41">
        <f t="shared" ca="1" si="10"/>
        <v>3.6981945584166266E-2</v>
      </c>
    </row>
    <row r="194" spans="2:4" x14ac:dyDescent="0.2">
      <c r="B194" s="41">
        <f t="shared" ca="1" si="8"/>
        <v>3.6516775050663446</v>
      </c>
      <c r="C194" s="41">
        <f t="shared" ca="1" si="9"/>
        <v>1.2951866524442019</v>
      </c>
      <c r="D194" s="41">
        <f t="shared" ca="1" si="10"/>
        <v>1.9145077624043338</v>
      </c>
    </row>
    <row r="195" spans="2:4" x14ac:dyDescent="0.2">
      <c r="B195" s="41">
        <f t="shared" ca="1" si="8"/>
        <v>3.0444581817955654</v>
      </c>
      <c r="C195" s="41">
        <f t="shared" ca="1" si="9"/>
        <v>1.1133229483162412</v>
      </c>
      <c r="D195" s="41">
        <f t="shared" ca="1" si="10"/>
        <v>1.4443080542843538</v>
      </c>
    </row>
    <row r="196" spans="2:4" x14ac:dyDescent="0.2">
      <c r="B196" s="41">
        <f t="shared" ca="1" si="8"/>
        <v>2.8386026670311559</v>
      </c>
      <c r="C196" s="41">
        <f t="shared" ca="1" si="9"/>
        <v>1.0433119124412191</v>
      </c>
      <c r="D196" s="41">
        <f t="shared" ca="1" si="10"/>
        <v>1.2809319582478695</v>
      </c>
    </row>
    <row r="197" spans="2:4" x14ac:dyDescent="0.2">
      <c r="B197" s="41">
        <f t="shared" ref="B197:B215" ca="1" si="11">_xlfn.LOGNORM.INV(RAND(),$B$4,$B$5)</f>
        <v>1.0782009220781161</v>
      </c>
      <c r="C197" s="41">
        <f t="shared" ref="C197:C215" ca="1" si="12">LN(B197)</f>
        <v>7.5293839236434693E-2</v>
      </c>
      <c r="D197" s="41">
        <f t="shared" ref="D197:D215" ca="1" si="13">(C197-$B$8)^2</f>
        <v>2.6818835369520014E-2</v>
      </c>
    </row>
    <row r="198" spans="2:4" x14ac:dyDescent="0.2">
      <c r="B198" s="41">
        <f t="shared" ca="1" si="11"/>
        <v>1.2856954116257135</v>
      </c>
      <c r="C198" s="41">
        <f t="shared" ca="1" si="12"/>
        <v>0.25129974832648883</v>
      </c>
      <c r="D198" s="41">
        <f t="shared" ca="1" si="13"/>
        <v>0.11544398049897681</v>
      </c>
    </row>
    <row r="199" spans="2:4" x14ac:dyDescent="0.2">
      <c r="B199" s="41">
        <f t="shared" ca="1" si="11"/>
        <v>0.25616234399742638</v>
      </c>
      <c r="C199" s="41">
        <f t="shared" ca="1" si="12"/>
        <v>-1.3619438792547269</v>
      </c>
      <c r="D199" s="41">
        <f t="shared" ca="1" si="13"/>
        <v>1.6217338522898928</v>
      </c>
    </row>
    <row r="200" spans="2:4" x14ac:dyDescent="0.2">
      <c r="B200" s="41">
        <f t="shared" ca="1" si="11"/>
        <v>0.82292433535159004</v>
      </c>
      <c r="C200" s="41">
        <f t="shared" ca="1" si="12"/>
        <v>-0.19489102013597417</v>
      </c>
      <c r="D200" s="41">
        <f t="shared" ca="1" si="13"/>
        <v>1.1325277351814461E-2</v>
      </c>
    </row>
    <row r="201" spans="2:4" x14ac:dyDescent="0.2">
      <c r="B201" s="41">
        <f t="shared" ca="1" si="11"/>
        <v>1.7082944234622546</v>
      </c>
      <c r="C201" s="41">
        <f t="shared" ca="1" si="12"/>
        <v>0.53549545958707379</v>
      </c>
      <c r="D201" s="41">
        <f t="shared" ca="1" si="13"/>
        <v>0.38933381044314469</v>
      </c>
    </row>
    <row r="202" spans="2:4" x14ac:dyDescent="0.2">
      <c r="B202" s="41">
        <f t="shared" ca="1" si="11"/>
        <v>1.6873295483806798</v>
      </c>
      <c r="C202" s="41">
        <f t="shared" ca="1" si="12"/>
        <v>0.52314713029585469</v>
      </c>
      <c r="D202" s="41">
        <f t="shared" ca="1" si="13"/>
        <v>0.37407641163529132</v>
      </c>
    </row>
    <row r="203" spans="2:4" x14ac:dyDescent="0.2">
      <c r="B203" s="41">
        <f t="shared" ca="1" si="11"/>
        <v>0.5597228764422445</v>
      </c>
      <c r="C203" s="41">
        <f t="shared" ca="1" si="12"/>
        <v>-0.58031348123428461</v>
      </c>
      <c r="D203" s="41">
        <f t="shared" ca="1" si="13"/>
        <v>0.24190928824060393</v>
      </c>
    </row>
    <row r="204" spans="2:4" x14ac:dyDescent="0.2">
      <c r="B204" s="41">
        <f t="shared" ca="1" si="11"/>
        <v>0.87429054898792635</v>
      </c>
      <c r="C204" s="41">
        <f t="shared" ca="1" si="12"/>
        <v>-0.13434252265821731</v>
      </c>
      <c r="D204" s="41">
        <f t="shared" ca="1" si="13"/>
        <v>2.1042210164942056E-3</v>
      </c>
    </row>
    <row r="205" spans="2:4" x14ac:dyDescent="0.2">
      <c r="B205" s="41">
        <f t="shared" ca="1" si="11"/>
        <v>0.1716218455844459</v>
      </c>
      <c r="C205" s="41">
        <f t="shared" ca="1" si="12"/>
        <v>-1.7624617947602397</v>
      </c>
      <c r="D205" s="41">
        <f t="shared" ca="1" si="13"/>
        <v>2.8022460723003726</v>
      </c>
    </row>
    <row r="206" spans="2:4" x14ac:dyDescent="0.2">
      <c r="B206" s="41">
        <f t="shared" ca="1" si="11"/>
        <v>0.95492620810443385</v>
      </c>
      <c r="C206" s="41">
        <f t="shared" ca="1" si="12"/>
        <v>-4.6121210487402649E-2</v>
      </c>
      <c r="D206" s="41">
        <f t="shared" ca="1" si="13"/>
        <v>1.7934821216271334E-3</v>
      </c>
    </row>
    <row r="207" spans="2:4" x14ac:dyDescent="0.2">
      <c r="B207" s="41">
        <f t="shared" ca="1" si="11"/>
        <v>0.38133418114468676</v>
      </c>
      <c r="C207" s="41">
        <f t="shared" ca="1" si="12"/>
        <v>-0.9640791724314538</v>
      </c>
      <c r="D207" s="41">
        <f t="shared" ca="1" si="13"/>
        <v>0.7666901378683012</v>
      </c>
    </row>
    <row r="208" spans="2:4" x14ac:dyDescent="0.2">
      <c r="B208" s="41">
        <f t="shared" ca="1" si="11"/>
        <v>0.4634879019965506</v>
      </c>
      <c r="C208" s="41">
        <f t="shared" ca="1" si="12"/>
        <v>-0.76897499572669026</v>
      </c>
      <c r="D208" s="41">
        <f t="shared" ca="1" si="13"/>
        <v>0.46308605055144142</v>
      </c>
    </row>
    <row r="209" spans="2:4" x14ac:dyDescent="0.2">
      <c r="B209" s="41">
        <f t="shared" ca="1" si="11"/>
        <v>1.5698530706111828</v>
      </c>
      <c r="C209" s="41">
        <f t="shared" ca="1" si="12"/>
        <v>0.45098202938283866</v>
      </c>
      <c r="D209" s="41">
        <f t="shared" ca="1" si="13"/>
        <v>0.29100928366512968</v>
      </c>
    </row>
    <row r="210" spans="2:4" x14ac:dyDescent="0.2">
      <c r="B210" s="41">
        <f t="shared" ca="1" si="11"/>
        <v>1.1308859814499115</v>
      </c>
      <c r="C210" s="41">
        <f t="shared" ca="1" si="12"/>
        <v>0.12300137989463519</v>
      </c>
      <c r="D210" s="41">
        <f t="shared" ca="1" si="13"/>
        <v>4.4720454854611916E-2</v>
      </c>
    </row>
    <row r="211" spans="2:4" x14ac:dyDescent="0.2">
      <c r="B211" s="41">
        <f t="shared" ca="1" si="11"/>
        <v>0.48561326933454468</v>
      </c>
      <c r="C211" s="41">
        <f t="shared" ca="1" si="12"/>
        <v>-0.72234271396244287</v>
      </c>
      <c r="D211" s="41">
        <f t="shared" ca="1" si="13"/>
        <v>0.40179368728260995</v>
      </c>
    </row>
    <row r="212" spans="2:4" x14ac:dyDescent="0.2">
      <c r="B212" s="41">
        <f t="shared" ca="1" si="11"/>
        <v>5.1635659708112795</v>
      </c>
      <c r="C212" s="41">
        <f t="shared" ca="1" si="12"/>
        <v>1.6416274204225043</v>
      </c>
      <c r="D212" s="41">
        <f t="shared" ca="1" si="13"/>
        <v>2.9932396231143232</v>
      </c>
    </row>
    <row r="213" spans="2:4" x14ac:dyDescent="0.2">
      <c r="B213" s="41">
        <f t="shared" ca="1" si="11"/>
        <v>0.5748038377412249</v>
      </c>
      <c r="C213" s="41">
        <f t="shared" ca="1" si="12"/>
        <v>-0.5537264481446762</v>
      </c>
      <c r="D213" s="41">
        <f t="shared" ca="1" si="13"/>
        <v>0.21646287976527881</v>
      </c>
    </row>
    <row r="214" spans="2:4" x14ac:dyDescent="0.2">
      <c r="B214" s="41">
        <f t="shared" ca="1" si="11"/>
        <v>1.07785887537589</v>
      </c>
      <c r="C214" s="41">
        <f t="shared" ca="1" si="12"/>
        <v>7.4976550536464862E-2</v>
      </c>
      <c r="D214" s="41">
        <f t="shared" ca="1" si="13"/>
        <v>2.6715014744703256E-2</v>
      </c>
    </row>
    <row r="215" spans="2:4" x14ac:dyDescent="0.2">
      <c r="B215" s="41">
        <f t="shared" ca="1" si="11"/>
        <v>0.16653239514098328</v>
      </c>
      <c r="C215" s="41">
        <f t="shared" ca="1" si="12"/>
        <v>-1.7925654230757224</v>
      </c>
      <c r="D215" s="41">
        <f t="shared" ca="1" si="13"/>
        <v>2.9039387101455629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I25" sqref="I25"/>
    </sheetView>
  </sheetViews>
  <sheetFormatPr defaultRowHeight="15" x14ac:dyDescent="0.25"/>
  <sheetData>
    <row r="1" spans="1:5" x14ac:dyDescent="0.25">
      <c r="A1" s="40" t="s">
        <v>45</v>
      </c>
    </row>
    <row r="2" spans="1:5" x14ac:dyDescent="0.25">
      <c r="A2" t="str">
        <f>"Время жизни лазера имеет логнормальное распределение с мю="&amp;B5&amp;" и сигма ="&amp;B6&amp;" часов. Какова вероятность того, что лазер проработает &gt;"&amp;B7&amp;" часов?"</f>
        <v>Время жизни лазера имеет логнормальное распределение с мю=5 и сигма =1 часов. Какова вероятность того, что лазер проработает &gt;400 часов?</v>
      </c>
    </row>
    <row r="4" spans="1:5" x14ac:dyDescent="0.25">
      <c r="A4" s="14" t="s">
        <v>26</v>
      </c>
      <c r="B4" s="14" t="s">
        <v>10</v>
      </c>
      <c r="D4" s="4" t="s">
        <v>46</v>
      </c>
    </row>
    <row r="5" spans="1:5" x14ac:dyDescent="0.25">
      <c r="A5" s="15" t="s">
        <v>11</v>
      </c>
      <c r="B5" s="16">
        <v>5</v>
      </c>
      <c r="D5" s="3">
        <f>1-_xlfn.LOGNORM.DIST(B7,B5,B6,TRUE)</f>
        <v>0.16072939780689754</v>
      </c>
      <c r="E5" s="51" t="str">
        <f>"Вероятность того, что лазер проработает &gt;"&amp;B7&amp;" часов"</f>
        <v>Вероятность того, что лазер проработает &gt;400 часов</v>
      </c>
    </row>
    <row r="6" spans="1:5" x14ac:dyDescent="0.25">
      <c r="A6" s="15" t="s">
        <v>12</v>
      </c>
      <c r="B6" s="16">
        <v>1</v>
      </c>
      <c r="D6" s="3">
        <f>1-_xlfn.NORM.DIST(LN(B7),B5,B6,TRUE)</f>
        <v>0.16072939780689754</v>
      </c>
    </row>
    <row r="7" spans="1:5" x14ac:dyDescent="0.25">
      <c r="A7" s="38" t="s">
        <v>3</v>
      </c>
      <c r="B7" s="50">
        <v>400</v>
      </c>
      <c r="D7" s="3">
        <f>1-LOGNORMDIST(B7,B5,B6)</f>
        <v>0.16072939780689754</v>
      </c>
    </row>
    <row r="9" spans="1:5" x14ac:dyDescent="0.25">
      <c r="A9" s="40" t="s">
        <v>47</v>
      </c>
    </row>
    <row r="10" spans="1:5" x14ac:dyDescent="0.25">
      <c r="A10" t="str">
        <f>"Какой срок жизни будет у "&amp;TEXT(B15,"##%")&amp;" лазеров?"</f>
        <v>Какой срок жизни будет у 99% лазеров?</v>
      </c>
    </row>
    <row r="12" spans="1:5" x14ac:dyDescent="0.25">
      <c r="A12" s="14" t="s">
        <v>26</v>
      </c>
      <c r="B12" s="14" t="s">
        <v>10</v>
      </c>
      <c r="D12" s="4" t="s">
        <v>46</v>
      </c>
    </row>
    <row r="13" spans="1:5" x14ac:dyDescent="0.25">
      <c r="A13" s="15" t="s">
        <v>11</v>
      </c>
      <c r="B13" s="53">
        <f>B5</f>
        <v>5</v>
      </c>
      <c r="D13" s="3">
        <f>_xlfn.LOGNORM.INV(1-B15,B13,B14)</f>
        <v>14.492802196810118</v>
      </c>
      <c r="E13" t="str">
        <f>" часов - средний срок жизни "&amp;TEXT(B15,"##%")&amp;" лазеров"</f>
        <v xml:space="preserve"> часов - средний срок жизни 99% лазеров</v>
      </c>
    </row>
    <row r="14" spans="1:5" x14ac:dyDescent="0.25">
      <c r="A14" s="15" t="s">
        <v>12</v>
      </c>
      <c r="B14" s="53">
        <f>B6</f>
        <v>1</v>
      </c>
      <c r="D14" s="3">
        <f>EXP(_xlfn.NORM.INV(1-B15,B13,B14))</f>
        <v>14.492802196810118</v>
      </c>
    </row>
    <row r="15" spans="1:5" x14ac:dyDescent="0.25">
      <c r="A15" s="38" t="s">
        <v>3</v>
      </c>
      <c r="B15" s="52">
        <v>0.99</v>
      </c>
      <c r="D15" s="3">
        <f>LOGINV(1-B15,B13,B14)</f>
        <v>14.492802196810118</v>
      </c>
    </row>
    <row r="17" spans="1:5" x14ac:dyDescent="0.25">
      <c r="A17" s="40" t="s">
        <v>48</v>
      </c>
    </row>
    <row r="18" spans="1:5" x14ac:dyDescent="0.25">
      <c r="A18" t="str">
        <f>"Определить среднее и стандартное отклонение времени жизни лазера"</f>
        <v>Определить среднее и стандартное отклонение времени жизни лазера</v>
      </c>
    </row>
    <row r="20" spans="1:5" x14ac:dyDescent="0.25">
      <c r="D20" s="4" t="s">
        <v>46</v>
      </c>
    </row>
    <row r="21" spans="1:5" x14ac:dyDescent="0.25">
      <c r="D21" s="3">
        <f>EXP(B13+B14*B14/2)</f>
        <v>244.69193226422038</v>
      </c>
      <c r="E21" t="s">
        <v>49</v>
      </c>
    </row>
    <row r="22" spans="1:5" x14ac:dyDescent="0.25">
      <c r="D22" s="3">
        <f>SQRT((EXP(B14*B14)-1)*EXP(2*B13+B14*B14))</f>
        <v>320.75013593731506</v>
      </c>
      <c r="E22" t="s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1" customWidth="1"/>
    <col min="2" max="16384" width="9.140625" style="1" hidden="1"/>
  </cols>
  <sheetData>
    <row r="1" spans="1:7" ht="36.75" customHeight="1" x14ac:dyDescent="0.25">
      <c r="A1" s="55" t="s">
        <v>0</v>
      </c>
      <c r="B1" s="55"/>
      <c r="C1" s="55"/>
      <c r="D1" s="55"/>
      <c r="E1" s="55"/>
      <c r="F1" s="55"/>
      <c r="G1" s="55"/>
    </row>
    <row r="2" spans="1:7" ht="107.25" customHeight="1" x14ac:dyDescent="0.25">
      <c r="A2" s="2" t="s">
        <v>1</v>
      </c>
    </row>
    <row r="3" spans="1:7" ht="105" customHeight="1" x14ac:dyDescent="0.25">
      <c r="A3" s="2" t="s">
        <v>2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1" customWidth="1"/>
    <col min="2" max="16384" width="9.140625" style="1" hidden="1"/>
  </cols>
  <sheetData>
    <row r="1" spans="1:7" ht="36.75" customHeight="1" x14ac:dyDescent="0.25">
      <c r="A1" s="55" t="s">
        <v>0</v>
      </c>
      <c r="B1" s="55"/>
      <c r="C1" s="55"/>
      <c r="D1" s="55"/>
      <c r="E1" s="55"/>
      <c r="F1" s="55"/>
      <c r="G1" s="55"/>
    </row>
    <row r="2" spans="1:7" ht="107.25" customHeight="1" x14ac:dyDescent="0.25">
      <c r="A2" s="2" t="s">
        <v>1</v>
      </c>
    </row>
    <row r="3" spans="1:7" ht="105" customHeight="1" x14ac:dyDescent="0.25">
      <c r="A3" s="2" t="s">
        <v>2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Пример</vt:lpstr>
      <vt:lpstr>Графики</vt:lpstr>
      <vt:lpstr>Генерация</vt:lpstr>
      <vt:lpstr>Задачи</vt:lpstr>
      <vt:lpstr>EXCEL2.RU</vt:lpstr>
      <vt:lpstr>мю</vt:lpstr>
      <vt:lpstr>сигма</vt:lpstr>
    </vt:vector>
  </TitlesOfParts>
  <Company>excel2.ru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MMM</dc:creator>
  <cp:lastModifiedBy>УУУУУ</cp:lastModifiedBy>
  <dcterms:created xsi:type="dcterms:W3CDTF">2013-11-25T06:35:58Z</dcterms:created>
  <dcterms:modified xsi:type="dcterms:W3CDTF">2024-12-31T18:56:30Z</dcterms:modified>
</cp:coreProperties>
</file>