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Распределения\"/>
    </mc:Choice>
  </mc:AlternateContent>
  <bookViews>
    <workbookView xWindow="120" yWindow="225" windowWidth="18975" windowHeight="11775"/>
  </bookViews>
  <sheets>
    <sheet name="Пример" sheetId="10" r:id="rId1"/>
    <sheet name="Графики" sheetId="9" r:id="rId2"/>
    <sheet name="Генерация" sheetId="11" r:id="rId3"/>
    <sheet name="EXCEL2.RU" sheetId="5" r:id="rId4"/>
    <sheet name="EXCEL2.RU (2)" sheetId="6" state="veryHidden" r:id="rId5"/>
  </sheets>
  <definedNames>
    <definedName name="anscount" hidden="1">2</definedName>
    <definedName name="limcount" hidden="1">2</definedName>
    <definedName name="sencount" hidden="1">4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Пример!#REF!</definedName>
    <definedName name="solver_typ" localSheetId="0" hidden="1">1</definedName>
    <definedName name="solver_val" localSheetId="0" hidden="1">0</definedName>
    <definedName name="solver_ver" localSheetId="0" hidden="1">3</definedName>
    <definedName name="альфа">Пример!$B$7</definedName>
    <definedName name="бета">Пример!$B$8</definedName>
  </definedNames>
  <calcPr calcId="162913"/>
</workbook>
</file>

<file path=xl/calcChain.xml><?xml version="1.0" encoding="utf-8"?>
<calcChain xmlns="http://schemas.openxmlformats.org/spreadsheetml/2006/main">
  <c r="H23" i="10" l="1"/>
  <c r="F24" i="10" l="1"/>
  <c r="B43" i="10"/>
  <c r="B42" i="10"/>
  <c r="A17" i="9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E24" i="10"/>
  <c r="D24" i="10"/>
  <c r="A35" i="9" l="1"/>
  <c r="C12" i="11"/>
  <c r="C11" i="11"/>
  <c r="C10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15" i="11"/>
  <c r="J7" i="9"/>
  <c r="D33" i="9" s="1"/>
  <c r="G62" i="9"/>
  <c r="G47" i="9"/>
  <c r="B75" i="9"/>
  <c r="D73" i="9"/>
  <c r="C56" i="9"/>
  <c r="B56" i="9"/>
  <c r="B53" i="9"/>
  <c r="B77" i="9" s="1"/>
  <c r="B52" i="9"/>
  <c r="B51" i="9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C15" i="9"/>
  <c r="D15" i="9"/>
  <c r="E15" i="9"/>
  <c r="B15" i="9"/>
  <c r="C11" i="9"/>
  <c r="D10" i="9"/>
  <c r="E11" i="9"/>
  <c r="A78" i="9"/>
  <c r="B17" i="10"/>
  <c r="A25" i="10"/>
  <c r="F25" i="10" s="1"/>
  <c r="C24" i="10"/>
  <c r="B24" i="10"/>
  <c r="E29" i="9" l="1"/>
  <c r="E30" i="9"/>
  <c r="E31" i="9"/>
  <c r="E32" i="9"/>
  <c r="E33" i="9"/>
  <c r="D29" i="9"/>
  <c r="D30" i="9"/>
  <c r="D31" i="9"/>
  <c r="D32" i="9"/>
  <c r="G14" i="9"/>
  <c r="E34" i="9"/>
  <c r="C34" i="9"/>
  <c r="C29" i="9"/>
  <c r="C30" i="9"/>
  <c r="C31" i="9"/>
  <c r="C32" i="9"/>
  <c r="C33" i="9"/>
  <c r="B29" i="9"/>
  <c r="B30" i="9"/>
  <c r="B31" i="9"/>
  <c r="B32" i="9"/>
  <c r="B33" i="9"/>
  <c r="D34" i="9"/>
  <c r="B34" i="9"/>
  <c r="B35" i="9"/>
  <c r="C35" i="9"/>
  <c r="E35" i="9"/>
  <c r="D35" i="9"/>
  <c r="A36" i="9"/>
  <c r="C16" i="9"/>
  <c r="A26" i="10"/>
  <c r="F26" i="10" s="1"/>
  <c r="D25" i="10"/>
  <c r="E25" i="10"/>
  <c r="C4" i="11"/>
  <c r="C5" i="11"/>
  <c r="B12" i="11"/>
  <c r="B10" i="11"/>
  <c r="B11" i="11"/>
  <c r="B16" i="9"/>
  <c r="D16" i="9"/>
  <c r="E16" i="9"/>
  <c r="B73" i="9"/>
  <c r="E9" i="9"/>
  <c r="C9" i="9"/>
  <c r="D11" i="9"/>
  <c r="E10" i="9"/>
  <c r="C10" i="9"/>
  <c r="D9" i="9"/>
  <c r="B16" i="10"/>
  <c r="B15" i="10"/>
  <c r="C36" i="9" l="1"/>
  <c r="B36" i="9"/>
  <c r="D36" i="9"/>
  <c r="A37" i="9"/>
  <c r="E36" i="9"/>
  <c r="A27" i="10"/>
  <c r="F27" i="10" s="1"/>
  <c r="D26" i="10"/>
  <c r="E26" i="10"/>
  <c r="A11" i="10"/>
  <c r="B11" i="10"/>
  <c r="B37" i="9" l="1"/>
  <c r="C37" i="9"/>
  <c r="E37" i="9"/>
  <c r="D37" i="9"/>
  <c r="A38" i="9"/>
  <c r="A28" i="10"/>
  <c r="F28" i="10" s="1"/>
  <c r="D27" i="10"/>
  <c r="E27" i="10"/>
  <c r="B11" i="9"/>
  <c r="B78" i="9" s="1"/>
  <c r="C38" i="9" l="1"/>
  <c r="B38" i="9"/>
  <c r="D38" i="9"/>
  <c r="A39" i="9"/>
  <c r="E38" i="9"/>
  <c r="A29" i="10"/>
  <c r="F29" i="10" s="1"/>
  <c r="D28" i="10"/>
  <c r="E28" i="10"/>
  <c r="C78" i="9"/>
  <c r="D78" i="9"/>
  <c r="B10" i="9"/>
  <c r="B9" i="9"/>
  <c r="B39" i="9" l="1"/>
  <c r="A40" i="9"/>
  <c r="C39" i="9"/>
  <c r="E39" i="9"/>
  <c r="D39" i="9"/>
  <c r="C17" i="9"/>
  <c r="B17" i="9"/>
  <c r="E17" i="9"/>
  <c r="D17" i="9"/>
  <c r="A30" i="10"/>
  <c r="F30" i="10" s="1"/>
  <c r="D29" i="10"/>
  <c r="E29" i="10"/>
  <c r="B18" i="9"/>
  <c r="D18" i="9"/>
  <c r="C18" i="9"/>
  <c r="E18" i="9"/>
  <c r="C57" i="9"/>
  <c r="B57" i="9"/>
  <c r="E40" i="9" l="1"/>
  <c r="B40" i="9"/>
  <c r="D40" i="9"/>
  <c r="A41" i="9"/>
  <c r="C40" i="9"/>
  <c r="A31" i="10"/>
  <c r="F31" i="10" s="1"/>
  <c r="D30" i="10"/>
  <c r="E30" i="10"/>
  <c r="E19" i="9"/>
  <c r="D19" i="9"/>
  <c r="C19" i="9"/>
  <c r="B19" i="9"/>
  <c r="C58" i="9"/>
  <c r="B58" i="9"/>
  <c r="D41" i="9" l="1"/>
  <c r="C41" i="9"/>
  <c r="E41" i="9"/>
  <c r="B41" i="9"/>
  <c r="A42" i="9"/>
  <c r="A32" i="10"/>
  <c r="F32" i="10" s="1"/>
  <c r="D31" i="10"/>
  <c r="E31" i="10"/>
  <c r="E20" i="9"/>
  <c r="B20" i="9"/>
  <c r="D20" i="9"/>
  <c r="C20" i="9"/>
  <c r="C59" i="9"/>
  <c r="B59" i="9"/>
  <c r="C25" i="10"/>
  <c r="C42" i="9" l="1"/>
  <c r="B42" i="9"/>
  <c r="D42" i="9"/>
  <c r="A43" i="9"/>
  <c r="E42" i="9"/>
  <c r="A33" i="10"/>
  <c r="F33" i="10" s="1"/>
  <c r="D32" i="10"/>
  <c r="E32" i="10"/>
  <c r="C21" i="9"/>
  <c r="B21" i="9"/>
  <c r="E21" i="9"/>
  <c r="D21" i="9"/>
  <c r="B60" i="9"/>
  <c r="C60" i="9"/>
  <c r="C26" i="10"/>
  <c r="B25" i="10"/>
  <c r="B43" i="9" l="1"/>
  <c r="A44" i="9"/>
  <c r="C43" i="9"/>
  <c r="E43" i="9"/>
  <c r="D43" i="9"/>
  <c r="A34" i="10"/>
  <c r="F34" i="10" s="1"/>
  <c r="D33" i="10"/>
  <c r="E33" i="10"/>
  <c r="B22" i="9"/>
  <c r="D22" i="9"/>
  <c r="C22" i="9"/>
  <c r="E22" i="9"/>
  <c r="C61" i="9"/>
  <c r="B61" i="9"/>
  <c r="C27" i="10"/>
  <c r="E44" i="9" l="1"/>
  <c r="B44" i="9"/>
  <c r="D44" i="9"/>
  <c r="C44" i="9"/>
  <c r="D34" i="10"/>
  <c r="E34" i="10"/>
  <c r="E23" i="9"/>
  <c r="D23" i="9"/>
  <c r="C23" i="9"/>
  <c r="B23" i="9"/>
  <c r="B62" i="9"/>
  <c r="C62" i="9"/>
  <c r="C28" i="10"/>
  <c r="E24" i="9" l="1"/>
  <c r="B24" i="9"/>
  <c r="D24" i="9"/>
  <c r="C24" i="9"/>
  <c r="B63" i="9"/>
  <c r="C63" i="9"/>
  <c r="C29" i="10"/>
  <c r="B7" i="11"/>
  <c r="C25" i="9" l="1"/>
  <c r="B25" i="9"/>
  <c r="E25" i="9"/>
  <c r="D25" i="9"/>
  <c r="C64" i="9"/>
  <c r="B64" i="9"/>
  <c r="C30" i="10"/>
  <c r="A3" i="9"/>
  <c r="C73" i="9"/>
  <c r="B26" i="9" l="1"/>
  <c r="D26" i="9"/>
  <c r="C26" i="9"/>
  <c r="E26" i="9"/>
  <c r="B65" i="9"/>
  <c r="C65" i="9"/>
  <c r="C31" i="10"/>
  <c r="E27" i="9" l="1"/>
  <c r="D27" i="9"/>
  <c r="C27" i="9"/>
  <c r="B27" i="9"/>
  <c r="C66" i="9"/>
  <c r="B66" i="9"/>
  <c r="C32" i="10"/>
  <c r="E28" i="9" l="1"/>
  <c r="B28" i="9"/>
  <c r="D28" i="9"/>
  <c r="C28" i="9"/>
  <c r="B67" i="9"/>
  <c r="C67" i="9"/>
  <c r="C33" i="10"/>
  <c r="C68" i="9" l="1"/>
  <c r="B68" i="9"/>
  <c r="C34" i="10"/>
  <c r="B26" i="10"/>
  <c r="B76" i="9"/>
  <c r="C76" i="9" l="1"/>
  <c r="D76" i="9"/>
  <c r="B69" i="9"/>
  <c r="C69" i="9"/>
  <c r="B27" i="10"/>
  <c r="B74" i="9"/>
  <c r="C74" i="9" l="1"/>
  <c r="D74" i="9"/>
  <c r="B28" i="10"/>
  <c r="B29" i="10" l="1"/>
  <c r="B30" i="10" l="1"/>
  <c r="B31" i="10" l="1"/>
  <c r="B32" i="10" l="1"/>
  <c r="B33" i="10" l="1"/>
  <c r="B34" i="10" l="1"/>
</calcChain>
</file>

<file path=xl/sharedStrings.xml><?xml version="1.0" encoding="utf-8"?>
<sst xmlns="http://schemas.openxmlformats.org/spreadsheetml/2006/main" count="102" uniqueCount="62">
  <si>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</si>
  <si>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</si>
  <si>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</si>
  <si>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x</t>
  </si>
  <si>
    <t>Мат.ожидание</t>
  </si>
  <si>
    <t>Медиана</t>
  </si>
  <si>
    <t>Мода</t>
  </si>
  <si>
    <t>Файл скачан с сайта excel2.ru &gt;&gt;&gt;</t>
  </si>
  <si>
    <t>Перейти к статье &gt;&gt;&gt;</t>
  </si>
  <si>
    <t>Значение</t>
  </si>
  <si>
    <t>Показатели распределения</t>
  </si>
  <si>
    <t>Мат.ожидание (среднее)</t>
  </si>
  <si>
    <t>Дисперсия</t>
  </si>
  <si>
    <t>х</t>
  </si>
  <si>
    <t>P(X&lt;=х)</t>
  </si>
  <si>
    <t>Плотность вероятности</t>
  </si>
  <si>
    <t>P(X&lt;=x): вероятность, что случайная величина примет значение меньше или равное x</t>
  </si>
  <si>
    <t>Параметр</t>
  </si>
  <si>
    <t>График функции распределения и плотности вероятности</t>
  </si>
  <si>
    <t>Функция распределения</t>
  </si>
  <si>
    <t>квадрат Стандартного отклонения</t>
  </si>
  <si>
    <t>Матем.ожидание (среднее значение)</t>
  </si>
  <si>
    <t>Количество значений в массиве</t>
  </si>
  <si>
    <t>Стандартное отклонение</t>
  </si>
  <si>
    <t>Расчетные значения</t>
  </si>
  <si>
    <t>Квадрат ст.отклонения</t>
  </si>
  <si>
    <t>Функция ГАММА.РАСП</t>
  </si>
  <si>
    <t>Гамма распределение. Непрерывные распределения в MS EXCEL</t>
  </si>
  <si>
    <t>параметр, ответственный за масштаб</t>
  </si>
  <si>
    <t>параметр, ответственный за форму распределения</t>
  </si>
  <si>
    <t>альфа</t>
  </si>
  <si>
    <t>бета</t>
  </si>
  <si>
    <t>Значение плотности распределения для х (может быть &gt;1 для непрерывной величины)</t>
  </si>
  <si>
    <t>для альфа=&gt;1</t>
  </si>
  <si>
    <t>Параметры распределения и плотность распределения</t>
  </si>
  <si>
    <t>r=a</t>
  </si>
  <si>
    <t>лямбда=1/бета</t>
  </si>
  <si>
    <t>p(X=х)</t>
  </si>
  <si>
    <t>Значение1</t>
  </si>
  <si>
    <t>Значение2</t>
  </si>
  <si>
    <t>Значение3</t>
  </si>
  <si>
    <t>Значение4</t>
  </si>
  <si>
    <t>Показатели</t>
  </si>
  <si>
    <t>Для графиков функции распределения с различными параметрами</t>
  </si>
  <si>
    <t xml:space="preserve">Для показателей функции распределения </t>
  </si>
  <si>
    <t>y для ФР</t>
  </si>
  <si>
    <t>y для Плотности</t>
  </si>
  <si>
    <t>Среднее значение</t>
  </si>
  <si>
    <t>Оценка</t>
  </si>
  <si>
    <t xml:space="preserve">Гамма распределение случайной величины </t>
  </si>
  <si>
    <t>Массив x</t>
  </si>
  <si>
    <t>Связь с Х2 распределением</t>
  </si>
  <si>
    <t>n</t>
  </si>
  <si>
    <t>число степеней свободы</t>
  </si>
  <si>
    <t>ГАММА.РАСП()</t>
  </si>
  <si>
    <t>ХИ2.РАСП.ПХ()</t>
  </si>
  <si>
    <t>Функция ГАММАРАСП</t>
  </si>
  <si>
    <t>Функция вероятности P(X&lt;=x) и плотность вероятности p(X=x)</t>
  </si>
  <si>
    <t>Формула</t>
  </si>
  <si>
    <t>Коэффициент в формуле плотности вероятности</t>
  </si>
  <si>
    <t>Альтернативная запись формулы плотности распределения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</si>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</sst>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0.000"/>
    <numFmt numFmtId="166" formatCode="0.00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2"/>
      <name val="Arial Narrow"/>
      <family val="2"/>
      <charset val="204"/>
    </font>
    <font>
      <sz val="14"/>
      <color theme="2" tint="-0.749992370372631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8"/>
      <name val="Helv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sz val="14"/>
      <color theme="1" tint="0.1499984740745262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3.2"/>
      <color rgb="FF555555"/>
      <name val="Arial"/>
      <family val="2"/>
      <charset val="204"/>
    </font>
    <font>
      <sz val="14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10"/>
      <color theme="1" tint="0.14999847407452621"/>
      <name val="Calibri"/>
      <family val="2"/>
      <charset val="204"/>
      <scheme val="minor"/>
    </font>
    <font>
      <sz val="10"/>
      <color rgb="FF555555"/>
      <name val="Arial"/>
      <family val="2"/>
      <charset val="204"/>
    </font>
    <font>
      <sz val="8"/>
      <color rgb="FF00000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/>
    </xf>
    <xf numFmtId="0" fontId="2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4" fillId="0" borderId="0" xfId="3"/>
    <xf numFmtId="0" fontId="5" fillId="3" borderId="0" xfId="3" applyFont="1" applyFill="1" applyAlignment="1">
      <alignment vertical="center" wrapText="1"/>
    </xf>
    <xf numFmtId="0" fontId="0" fillId="0" borderId="1" xfId="0" applyBorder="1"/>
    <xf numFmtId="0" fontId="9" fillId="0" borderId="1" xfId="0" applyFont="1" applyBorder="1"/>
    <xf numFmtId="0" fontId="3" fillId="2" borderId="0" xfId="8" applyFont="1" applyFill="1" applyAlignment="1" applyProtection="1">
      <alignment vertical="center"/>
    </xf>
    <xf numFmtId="0" fontId="10" fillId="0" borderId="0" xfId="1" applyFont="1"/>
    <xf numFmtId="0" fontId="2" fillId="4" borderId="0" xfId="2" applyFill="1" applyAlignment="1" applyProtection="1"/>
    <xf numFmtId="0" fontId="11" fillId="4" borderId="0" xfId="0" applyFont="1" applyFill="1" applyAlignment="1"/>
    <xf numFmtId="0" fontId="12" fillId="4" borderId="0" xfId="0" applyFont="1" applyFill="1" applyAlignment="1">
      <alignment vertical="center"/>
    </xf>
    <xf numFmtId="0" fontId="13" fillId="5" borderId="0" xfId="1" applyFont="1" applyFill="1" applyBorder="1"/>
    <xf numFmtId="0" fontId="14" fillId="5" borderId="0" xfId="1" applyFont="1" applyFill="1"/>
    <xf numFmtId="0" fontId="13" fillId="5" borderId="0" xfId="1" applyFont="1" applyFill="1"/>
    <xf numFmtId="0" fontId="10" fillId="5" borderId="0" xfId="1" applyFont="1" applyFill="1"/>
    <xf numFmtId="0" fontId="13" fillId="0" borderId="1" xfId="1" applyFont="1" applyBorder="1"/>
    <xf numFmtId="0" fontId="10" fillId="0" borderId="1" xfId="1" applyFont="1" applyBorder="1"/>
    <xf numFmtId="0" fontId="10" fillId="6" borderId="1" xfId="1" applyFont="1" applyFill="1" applyBorder="1"/>
    <xf numFmtId="0" fontId="10" fillId="0" borderId="0" xfId="1" applyFont="1" applyBorder="1"/>
    <xf numFmtId="0" fontId="10" fillId="0" borderId="1" xfId="1" applyFont="1" applyBorder="1" applyAlignment="1">
      <alignment wrapText="1"/>
    </xf>
    <xf numFmtId="2" fontId="10" fillId="0" borderId="1" xfId="1" applyNumberFormat="1" applyFont="1" applyBorder="1"/>
    <xf numFmtId="165" fontId="10" fillId="0" borderId="0" xfId="1" applyNumberFormat="1" applyFont="1" applyBorder="1"/>
    <xf numFmtId="0" fontId="15" fillId="0" borderId="0" xfId="1" applyFont="1"/>
    <xf numFmtId="0" fontId="13" fillId="5" borderId="1" xfId="1" applyFont="1" applyFill="1" applyBorder="1"/>
    <xf numFmtId="0" fontId="16" fillId="5" borderId="0" xfId="1" applyFont="1" applyFill="1" applyBorder="1"/>
    <xf numFmtId="166" fontId="10" fillId="0" borderId="1" xfId="1" applyNumberFormat="1" applyFont="1" applyBorder="1"/>
    <xf numFmtId="166" fontId="10" fillId="0" borderId="0" xfId="1" applyNumberFormat="1" applyFont="1"/>
    <xf numFmtId="0" fontId="10" fillId="0" borderId="0" xfId="1" applyFont="1" applyAlignment="1">
      <alignment wrapText="1"/>
    </xf>
    <xf numFmtId="0" fontId="12" fillId="5" borderId="0" xfId="0" applyFont="1" applyFill="1" applyAlignment="1">
      <alignment vertical="center"/>
    </xf>
    <xf numFmtId="0" fontId="14" fillId="0" borderId="0" xfId="1" applyFont="1"/>
    <xf numFmtId="2" fontId="10" fillId="0" borderId="0" xfId="1" applyNumberFormat="1" applyFont="1" applyBorder="1"/>
    <xf numFmtId="165" fontId="13" fillId="5" borderId="0" xfId="1" applyNumberFormat="1" applyFont="1" applyFill="1" applyBorder="1"/>
    <xf numFmtId="0" fontId="0" fillId="0" borderId="0" xfId="0" applyFont="1"/>
    <xf numFmtId="0" fontId="17" fillId="0" borderId="1" xfId="0" applyFont="1" applyBorder="1"/>
    <xf numFmtId="2" fontId="0" fillId="0" borderId="1" xfId="0" applyNumberFormat="1" applyBorder="1"/>
    <xf numFmtId="0" fontId="9" fillId="0" borderId="0" xfId="0" applyFont="1"/>
    <xf numFmtId="0" fontId="17" fillId="0" borderId="0" xfId="0" applyFont="1"/>
    <xf numFmtId="0" fontId="17" fillId="0" borderId="1" xfId="0" applyFont="1" applyBorder="1" applyAlignment="1">
      <alignment wrapText="1"/>
    </xf>
    <xf numFmtId="0" fontId="18" fillId="0" borderId="0" xfId="0" applyFont="1"/>
    <xf numFmtId="2" fontId="10" fillId="0" borderId="2" xfId="1" applyNumberFormat="1" applyFont="1" applyBorder="1"/>
    <xf numFmtId="0" fontId="18" fillId="0" borderId="1" xfId="0" applyFont="1" applyBorder="1" applyAlignment="1">
      <alignment wrapText="1"/>
    </xf>
    <xf numFmtId="0" fontId="18" fillId="0" borderId="1" xfId="0" applyFont="1" applyBorder="1"/>
    <xf numFmtId="2" fontId="17" fillId="0" borderId="1" xfId="0" applyNumberFormat="1" applyFont="1" applyBorder="1"/>
    <xf numFmtId="0" fontId="17" fillId="0" borderId="0" xfId="0" applyFont="1" applyBorder="1" applyAlignment="1">
      <alignment wrapText="1"/>
    </xf>
    <xf numFmtId="0" fontId="17" fillId="0" borderId="0" xfId="0" applyFont="1" applyBorder="1"/>
    <xf numFmtId="0" fontId="13" fillId="0" borderId="0" xfId="1" applyFont="1"/>
    <xf numFmtId="0" fontId="20" fillId="0" borderId="0" xfId="0" applyFont="1"/>
    <xf numFmtId="0" fontId="13" fillId="5" borderId="0" xfId="1" applyFont="1" applyFill="1" applyBorder="1" applyAlignment="1"/>
    <xf numFmtId="0" fontId="13" fillId="0" borderId="1" xfId="1" applyFont="1" applyBorder="1" applyAlignment="1">
      <alignment wrapText="1"/>
    </xf>
    <xf numFmtId="166" fontId="17" fillId="0" borderId="1" xfId="0" applyNumberFormat="1" applyFont="1" applyBorder="1"/>
    <xf numFmtId="0" fontId="21" fillId="0" borderId="1" xfId="1" applyFont="1" applyBorder="1" applyAlignment="1">
      <alignment vertical="top" wrapText="1"/>
    </xf>
    <xf numFmtId="0" fontId="0" fillId="0" borderId="0" xfId="0" applyBorder="1"/>
    <xf numFmtId="2" fontId="0" fillId="0" borderId="0" xfId="0" applyNumberFormat="1" applyBorder="1"/>
    <xf numFmtId="0" fontId="22" fillId="5" borderId="0" xfId="0" applyFont="1" applyFill="1" applyAlignment="1">
      <alignment vertical="center"/>
    </xf>
    <xf numFmtId="0" fontId="13" fillId="0" borderId="1" xfId="1" applyFont="1" applyFill="1" applyBorder="1"/>
    <xf numFmtId="0" fontId="10" fillId="0" borderId="4" xfId="1" applyFont="1" applyBorder="1"/>
    <xf numFmtId="0" fontId="10" fillId="0" borderId="5" xfId="1" applyFont="1" applyBorder="1"/>
    <xf numFmtId="0" fontId="10" fillId="0" borderId="6" xfId="1" applyFont="1" applyBorder="1"/>
    <xf numFmtId="0" fontId="13" fillId="0" borderId="7" xfId="1" applyFont="1" applyBorder="1"/>
    <xf numFmtId="0" fontId="10" fillId="0" borderId="8" xfId="1" applyFont="1" applyBorder="1"/>
    <xf numFmtId="0" fontId="10" fillId="0" borderId="7" xfId="1" applyFont="1" applyBorder="1"/>
    <xf numFmtId="0" fontId="10" fillId="0" borderId="3" xfId="1" applyFont="1" applyBorder="1"/>
    <xf numFmtId="0" fontId="10" fillId="0" borderId="9" xfId="1" applyFont="1" applyBorder="1"/>
    <xf numFmtId="0" fontId="10" fillId="0" borderId="10" xfId="1" applyFont="1" applyBorder="1"/>
    <xf numFmtId="0" fontId="19" fillId="5" borderId="0" xfId="0" applyFont="1" applyFill="1" applyAlignment="1">
      <alignment horizontal="left" vertical="center" indent="1"/>
    </xf>
    <xf numFmtId="0" fontId="23" fillId="0" borderId="0" xfId="0" applyFont="1" applyAlignment="1">
      <alignment horizontal="left" vertical="center" indent="1"/>
    </xf>
    <xf numFmtId="0" fontId="3" fillId="2" borderId="0" xfId="2" applyFont="1" applyFill="1" applyAlignment="1" applyProtection="1">
      <alignment horizontal="center" vertical="center"/>
    </xf>
    <xf numFmtId="0" fontId="2" fillId="4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8"/>
    <cellStyle name="Обычный" xfId="0" builtinId="0"/>
    <cellStyle name="Обычный 2" xfId="1"/>
    <cellStyle name="Обычный 2 2" xfId="3"/>
    <cellStyle name="Обычный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Графики!$G$14</c:f>
          <c:strCache>
            <c:ptCount val="1"/>
            <c:pt idx="0">
              <c:v>Гамма распределение (плотность) : Gamma(альфа; бета)</c:v>
            </c:pt>
          </c:strCache>
        </c:strRef>
      </c:tx>
      <c:layout>
        <c:manualLayout>
          <c:xMode val="edge"/>
          <c:yMode val="edge"/>
          <c:x val="0.11391772710875596"/>
          <c:y val="2.1164021164021163E-2"/>
        </c:manualLayout>
      </c:layout>
      <c:overlay val="1"/>
      <c:txPr>
        <a:bodyPr/>
        <a:lstStyle/>
        <a:p>
          <a:pPr>
            <a:defRPr sz="1200" b="1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6606212138174668E-2"/>
          <c:y val="0.1290365370995292"/>
          <c:w val="0.87615553979923122"/>
          <c:h val="0.65335899679206755"/>
        </c:manualLayout>
      </c:layout>
      <c:scatterChart>
        <c:scatterStyle val="smoothMarker"/>
        <c:varyColors val="0"/>
        <c:ser>
          <c:idx val="8"/>
          <c:order val="0"/>
          <c:tx>
            <c:strRef>
              <c:f>Графики!$B$15</c:f>
              <c:strCache>
                <c:ptCount val="1"/>
                <c:pt idx="0">
                  <c:v>альфа=1; бета=9</c:v>
                </c:pt>
              </c:strCache>
            </c:strRef>
          </c:tx>
          <c:marker>
            <c:symbol val="none"/>
          </c:marker>
          <c:xVal>
            <c:numRef>
              <c:f>Графики!$A$16:$A$44</c:f>
              <c:numCache>
                <c:formatCode>General</c:formatCode>
                <c:ptCount val="29"/>
                <c:pt idx="0">
                  <c:v>0.1</c:v>
                </c:pt>
                <c:pt idx="1">
                  <c:v>1.1000000000000001</c:v>
                </c:pt>
                <c:pt idx="2">
                  <c:v>2.1</c:v>
                </c:pt>
                <c:pt idx="3">
                  <c:v>3.1</c:v>
                </c:pt>
                <c:pt idx="4">
                  <c:v>4.0999999999999996</c:v>
                </c:pt>
                <c:pt idx="5">
                  <c:v>5.0999999999999996</c:v>
                </c:pt>
                <c:pt idx="6">
                  <c:v>6.1</c:v>
                </c:pt>
                <c:pt idx="7">
                  <c:v>7.1</c:v>
                </c:pt>
                <c:pt idx="8">
                  <c:v>8.1</c:v>
                </c:pt>
                <c:pt idx="9">
                  <c:v>9.1</c:v>
                </c:pt>
                <c:pt idx="10">
                  <c:v>10.1</c:v>
                </c:pt>
                <c:pt idx="11">
                  <c:v>11.1</c:v>
                </c:pt>
                <c:pt idx="12">
                  <c:v>12.1</c:v>
                </c:pt>
                <c:pt idx="13">
                  <c:v>13.1</c:v>
                </c:pt>
                <c:pt idx="14">
                  <c:v>14.1</c:v>
                </c:pt>
                <c:pt idx="15">
                  <c:v>15.1</c:v>
                </c:pt>
                <c:pt idx="16">
                  <c:v>16.100000000000001</c:v>
                </c:pt>
                <c:pt idx="17">
                  <c:v>17.100000000000001</c:v>
                </c:pt>
                <c:pt idx="18">
                  <c:v>18.100000000000001</c:v>
                </c:pt>
                <c:pt idx="19">
                  <c:v>19.100000000000001</c:v>
                </c:pt>
                <c:pt idx="20">
                  <c:v>20.100000000000001</c:v>
                </c:pt>
                <c:pt idx="21">
                  <c:v>21.1</c:v>
                </c:pt>
                <c:pt idx="22">
                  <c:v>22.1</c:v>
                </c:pt>
                <c:pt idx="23">
                  <c:v>23.1</c:v>
                </c:pt>
                <c:pt idx="24">
                  <c:v>24.1</c:v>
                </c:pt>
                <c:pt idx="25">
                  <c:v>25.1</c:v>
                </c:pt>
                <c:pt idx="26">
                  <c:v>26.1</c:v>
                </c:pt>
                <c:pt idx="27">
                  <c:v>27.1</c:v>
                </c:pt>
                <c:pt idx="28">
                  <c:v>28.1</c:v>
                </c:pt>
              </c:numCache>
            </c:numRef>
          </c:xVal>
          <c:yVal>
            <c:numRef>
              <c:f>Графики!$B$16:$B$44</c:f>
              <c:numCache>
                <c:formatCode>0.00000</c:formatCode>
                <c:ptCount val="29"/>
                <c:pt idx="0">
                  <c:v>0.10988337658821361</c:v>
                </c:pt>
                <c:pt idx="1">
                  <c:v>9.8327965635453179E-2</c:v>
                </c:pt>
                <c:pt idx="2">
                  <c:v>8.7987729592975725E-2</c:v>
                </c:pt>
                <c:pt idx="3">
                  <c:v>7.8734879837025915E-2</c:v>
                </c:pt>
                <c:pt idx="4">
                  <c:v>7.0455066082825757E-2</c:v>
                </c:pt>
                <c:pt idx="5">
                  <c:v>6.3045963199667099E-2</c:v>
                </c:pt>
                <c:pt idx="6">
                  <c:v>5.6416006637493993E-2</c:v>
                </c:pt>
                <c:pt idx="7">
                  <c:v>5.048326083689008E-2</c:v>
                </c:pt>
                <c:pt idx="8">
                  <c:v>4.5174406637844347E-2</c:v>
                </c:pt>
                <c:pt idx="9">
                  <c:v>4.0423835173303162E-2</c:v>
                </c:pt>
                <c:pt idx="10">
                  <c:v>3.6172837049495296E-2</c:v>
                </c:pt>
                <c:pt idx="11">
                  <c:v>3.2368876792607894E-2</c:v>
                </c:pt>
                <c:pt idx="12">
                  <c:v>2.8964943595145759E-2</c:v>
                </c:pt>
                <c:pt idx="13">
                  <c:v>2.5918970338246982E-2</c:v>
                </c:pt>
                <c:pt idx="14">
                  <c:v>2.3193313710008847E-2</c:v>
                </c:pt>
                <c:pt idx="15">
                  <c:v>2.0754288994925672E-2</c:v>
                </c:pt>
                <c:pt idx="16">
                  <c:v>1.8571753785187276E-2</c:v>
                </c:pt>
                <c:pt idx="17">
                  <c:v>1.6618735469181672E-2</c:v>
                </c:pt>
                <c:pt idx="18">
                  <c:v>1.4871097893561261E-2</c:v>
                </c:pt>
                <c:pt idx="19">
                  <c:v>1.3307243079353969E-2</c:v>
                </c:pt>
                <c:pt idx="20">
                  <c:v>1.1907844305811859E-2</c:v>
                </c:pt>
                <c:pt idx="21">
                  <c:v>1.0655607263344568E-2</c:v>
                </c:pt>
                <c:pt idx="22">
                  <c:v>9.535056323773489E-3</c:v>
                </c:pt>
                <c:pt idx="23">
                  <c:v>8.5323432865520039E-3</c:v>
                </c:pt>
                <c:pt idx="24">
                  <c:v>7.6350762373638692E-3</c:v>
                </c:pt>
                <c:pt idx="25">
                  <c:v>6.8321664040683133E-3</c:v>
                </c:pt>
                <c:pt idx="26">
                  <c:v>6.1136911173785792E-3</c:v>
                </c:pt>
                <c:pt idx="27">
                  <c:v>5.4707711826891305E-3</c:v>
                </c:pt>
                <c:pt idx="28">
                  <c:v>4.8954611475652823E-3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83-45E6-B47E-189EF761E66D}"/>
            </c:ext>
          </c:extLst>
        </c:ser>
        <c:ser>
          <c:idx val="1"/>
          <c:order val="1"/>
          <c:tx>
            <c:strRef>
              <c:f>Графики!$D$15</c:f>
              <c:strCache>
                <c:ptCount val="1"/>
                <c:pt idx="0">
                  <c:v>альфа=5; бета=3</c:v>
                </c:pt>
              </c:strCache>
            </c:strRef>
          </c:tx>
          <c:marker>
            <c:symbol val="none"/>
          </c:marker>
          <c:xVal>
            <c:numRef>
              <c:f>Графики!$A$16:$A$44</c:f>
              <c:numCache>
                <c:formatCode>General</c:formatCode>
                <c:ptCount val="29"/>
                <c:pt idx="0">
                  <c:v>0.1</c:v>
                </c:pt>
                <c:pt idx="1">
                  <c:v>1.1000000000000001</c:v>
                </c:pt>
                <c:pt idx="2">
                  <c:v>2.1</c:v>
                </c:pt>
                <c:pt idx="3">
                  <c:v>3.1</c:v>
                </c:pt>
                <c:pt idx="4">
                  <c:v>4.0999999999999996</c:v>
                </c:pt>
                <c:pt idx="5">
                  <c:v>5.0999999999999996</c:v>
                </c:pt>
                <c:pt idx="6">
                  <c:v>6.1</c:v>
                </c:pt>
                <c:pt idx="7">
                  <c:v>7.1</c:v>
                </c:pt>
                <c:pt idx="8">
                  <c:v>8.1</c:v>
                </c:pt>
                <c:pt idx="9">
                  <c:v>9.1</c:v>
                </c:pt>
                <c:pt idx="10">
                  <c:v>10.1</c:v>
                </c:pt>
                <c:pt idx="11">
                  <c:v>11.1</c:v>
                </c:pt>
                <c:pt idx="12">
                  <c:v>12.1</c:v>
                </c:pt>
                <c:pt idx="13">
                  <c:v>13.1</c:v>
                </c:pt>
                <c:pt idx="14">
                  <c:v>14.1</c:v>
                </c:pt>
                <c:pt idx="15">
                  <c:v>15.1</c:v>
                </c:pt>
                <c:pt idx="16">
                  <c:v>16.100000000000001</c:v>
                </c:pt>
                <c:pt idx="17">
                  <c:v>17.100000000000001</c:v>
                </c:pt>
                <c:pt idx="18">
                  <c:v>18.100000000000001</c:v>
                </c:pt>
                <c:pt idx="19">
                  <c:v>19.100000000000001</c:v>
                </c:pt>
                <c:pt idx="20">
                  <c:v>20.100000000000001</c:v>
                </c:pt>
                <c:pt idx="21">
                  <c:v>21.1</c:v>
                </c:pt>
                <c:pt idx="22">
                  <c:v>22.1</c:v>
                </c:pt>
                <c:pt idx="23">
                  <c:v>23.1</c:v>
                </c:pt>
                <c:pt idx="24">
                  <c:v>24.1</c:v>
                </c:pt>
                <c:pt idx="25">
                  <c:v>25.1</c:v>
                </c:pt>
                <c:pt idx="26">
                  <c:v>26.1</c:v>
                </c:pt>
                <c:pt idx="27">
                  <c:v>27.1</c:v>
                </c:pt>
                <c:pt idx="28">
                  <c:v>28.1</c:v>
                </c:pt>
              </c:numCache>
            </c:numRef>
          </c:xVal>
          <c:yVal>
            <c:numRef>
              <c:f>Графики!$D$16:$D$44</c:f>
              <c:numCache>
                <c:formatCode>0.00000</c:formatCode>
                <c:ptCount val="29"/>
                <c:pt idx="0">
                  <c:v>1.6584638211282664E-8</c:v>
                </c:pt>
                <c:pt idx="1">
                  <c:v>1.7398504318733864E-4</c:v>
                </c:pt>
                <c:pt idx="2">
                  <c:v>1.6559740477821872E-3</c:v>
                </c:pt>
                <c:pt idx="3">
                  <c:v>5.634537782347817E-3</c:v>
                </c:pt>
                <c:pt idx="4">
                  <c:v>1.2353275288601964E-2</c:v>
                </c:pt>
                <c:pt idx="5">
                  <c:v>2.1191542517233947E-2</c:v>
                </c:pt>
                <c:pt idx="6">
                  <c:v>3.1076806109128934E-2</c:v>
                </c:pt>
                <c:pt idx="7">
                  <c:v>4.086820900303699E-2</c:v>
                </c:pt>
                <c:pt idx="8">
                  <c:v>4.9605229022118537E-2</c:v>
                </c:pt>
                <c:pt idx="9">
                  <c:v>5.6622380715393189E-2</c:v>
                </c:pt>
                <c:pt idx="10">
                  <c:v>6.1566324078594685E-2</c:v>
                </c:pt>
                <c:pt idx="11">
                  <c:v>6.4355373740524649E-2</c:v>
                </c:pt>
                <c:pt idx="12">
                  <c:v>6.5113277402297831E-2</c:v>
                </c:pt>
                <c:pt idx="13">
                  <c:v>6.4098583119054267E-2</c:v>
                </c:pt>
                <c:pt idx="14">
                  <c:v>6.1641737309555765E-2</c:v>
                </c:pt>
                <c:pt idx="15">
                  <c:v>5.8095351220716476E-2</c:v>
                </c:pt>
                <c:pt idx="16">
                  <c:v>5.3798760431125026E-2</c:v>
                </c:pt>
                <c:pt idx="17">
                  <c:v>4.9055575993100287E-2</c:v>
                </c:pt>
                <c:pt idx="18">
                  <c:v>4.4121819134314885E-2</c:v>
                </c:pt>
                <c:pt idx="19">
                  <c:v>3.9201957384870839E-2</c:v>
                </c:pt>
                <c:pt idx="20">
                  <c:v>3.4450353737657695E-2</c:v>
                </c:pt>
                <c:pt idx="21">
                  <c:v>2.9976053129419748E-2</c:v>
                </c:pt>
                <c:pt idx="22">
                  <c:v>2.5849306499489168E-2</c:v>
                </c:pt>
                <c:pt idx="23">
                  <c:v>2.2108684063797322E-2</c:v>
                </c:pt>
                <c:pt idx="24">
                  <c:v>1.8768013926529815E-2</c:v>
                </c:pt>
                <c:pt idx="25">
                  <c:v>1.5822685844432981E-2</c:v>
                </c:pt>
                <c:pt idx="26">
                  <c:v>1.3255085135378731E-2</c:v>
                </c:pt>
                <c:pt idx="27">
                  <c:v>1.1039078669346392E-2</c:v>
                </c:pt>
                <c:pt idx="28">
                  <c:v>9.1435768025518276E-3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583-45E6-B47E-189EF761E66D}"/>
            </c:ext>
          </c:extLst>
        </c:ser>
        <c:ser>
          <c:idx val="0"/>
          <c:order val="2"/>
          <c:tx>
            <c:strRef>
              <c:f>Графики!$C$15</c:f>
              <c:strCache>
                <c:ptCount val="1"/>
                <c:pt idx="0">
                  <c:v>альфа=2; бета=3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Графики!$A$16:$A$44</c:f>
              <c:numCache>
                <c:formatCode>General</c:formatCode>
                <c:ptCount val="29"/>
                <c:pt idx="0">
                  <c:v>0.1</c:v>
                </c:pt>
                <c:pt idx="1">
                  <c:v>1.1000000000000001</c:v>
                </c:pt>
                <c:pt idx="2">
                  <c:v>2.1</c:v>
                </c:pt>
                <c:pt idx="3">
                  <c:v>3.1</c:v>
                </c:pt>
                <c:pt idx="4">
                  <c:v>4.0999999999999996</c:v>
                </c:pt>
                <c:pt idx="5">
                  <c:v>5.0999999999999996</c:v>
                </c:pt>
                <c:pt idx="6">
                  <c:v>6.1</c:v>
                </c:pt>
                <c:pt idx="7">
                  <c:v>7.1</c:v>
                </c:pt>
                <c:pt idx="8">
                  <c:v>8.1</c:v>
                </c:pt>
                <c:pt idx="9">
                  <c:v>9.1</c:v>
                </c:pt>
                <c:pt idx="10">
                  <c:v>10.1</c:v>
                </c:pt>
                <c:pt idx="11">
                  <c:v>11.1</c:v>
                </c:pt>
                <c:pt idx="12">
                  <c:v>12.1</c:v>
                </c:pt>
                <c:pt idx="13">
                  <c:v>13.1</c:v>
                </c:pt>
                <c:pt idx="14">
                  <c:v>14.1</c:v>
                </c:pt>
                <c:pt idx="15">
                  <c:v>15.1</c:v>
                </c:pt>
                <c:pt idx="16">
                  <c:v>16.100000000000001</c:v>
                </c:pt>
                <c:pt idx="17">
                  <c:v>17.100000000000001</c:v>
                </c:pt>
                <c:pt idx="18">
                  <c:v>18.100000000000001</c:v>
                </c:pt>
                <c:pt idx="19">
                  <c:v>19.100000000000001</c:v>
                </c:pt>
                <c:pt idx="20">
                  <c:v>20.100000000000001</c:v>
                </c:pt>
                <c:pt idx="21">
                  <c:v>21.1</c:v>
                </c:pt>
                <c:pt idx="22">
                  <c:v>22.1</c:v>
                </c:pt>
                <c:pt idx="23">
                  <c:v>23.1</c:v>
                </c:pt>
                <c:pt idx="24">
                  <c:v>24.1</c:v>
                </c:pt>
                <c:pt idx="25">
                  <c:v>25.1</c:v>
                </c:pt>
                <c:pt idx="26">
                  <c:v>26.1</c:v>
                </c:pt>
                <c:pt idx="27">
                  <c:v>27.1</c:v>
                </c:pt>
                <c:pt idx="28">
                  <c:v>28.1</c:v>
                </c:pt>
              </c:numCache>
            </c:numRef>
          </c:xVal>
          <c:yVal>
            <c:numRef>
              <c:f>Графики!$C$16:$C$44</c:f>
              <c:numCache>
                <c:formatCode>0.00000</c:formatCode>
                <c:ptCount val="29"/>
                <c:pt idx="0">
                  <c:v>1.0746845560911173E-2</c:v>
                </c:pt>
                <c:pt idx="1">
                  <c:v>8.4704964677231737E-2</c:v>
                </c:pt>
                <c:pt idx="2">
                  <c:v>0.11586990421799556</c:v>
                </c:pt>
                <c:pt idx="3">
                  <c:v>0.12255984971841777</c:v>
                </c:pt>
                <c:pt idx="4">
                  <c:v>0.11614634707874344</c:v>
                </c:pt>
                <c:pt idx="5">
                  <c:v>0.10352066362988299</c:v>
                </c:pt>
                <c:pt idx="6">
                  <c:v>8.872007066104895E-2</c:v>
                </c:pt>
                <c:pt idx="7">
                  <c:v>7.3992136128724614E-2</c:v>
                </c:pt>
                <c:pt idx="8">
                  <c:v>6.0484961465774804E-2</c:v>
                </c:pt>
                <c:pt idx="9">
                  <c:v>4.8689908055876363E-2</c:v>
                </c:pt>
                <c:pt idx="10">
                  <c:v>3.8721672601433332E-2</c:v>
                </c:pt>
                <c:pt idx="11">
                  <c:v>3.0492349313418595E-2</c:v>
                </c:pt>
                <c:pt idx="12">
                  <c:v>2.3817076440884054E-2</c:v>
                </c:pt>
                <c:pt idx="13">
                  <c:v>1.8476067855414741E-2</c:v>
                </c:pt>
                <c:pt idx="14">
                  <c:v>1.4249267459323447E-2</c:v>
                </c:pt>
                <c:pt idx="15">
                  <c:v>1.0934163045313241E-2</c:v>
                </c:pt>
                <c:pt idx="16">
                  <c:v>8.353522506480875E-3</c:v>
                </c:pt>
                <c:pt idx="17">
                  <c:v>6.3573343691954174E-3</c:v>
                </c:pt>
                <c:pt idx="18">
                  <c:v>4.8216167955794425E-3</c:v>
                </c:pt>
                <c:pt idx="19">
                  <c:v>3.6457145066830727E-3</c:v>
                </c:pt>
                <c:pt idx="20">
                  <c:v>2.7490365826374412E-3</c:v>
                </c:pt>
                <c:pt idx="21">
                  <c:v>2.0677693319084401E-3</c:v>
                </c:pt>
                <c:pt idx="22">
                  <c:v>1.5518404963403714E-3</c:v>
                </c:pt>
                <c:pt idx="23">
                  <c:v>1.1622564360761129E-3</c:v>
                </c:pt>
                <c:pt idx="24">
                  <c:v>8.6884477789969574E-4</c:v>
                </c:pt>
                <c:pt idx="25">
                  <c:v>6.4838662380003749E-4</c:v>
                </c:pt>
                <c:pt idx="26">
                  <c:v>4.8309885186413652E-4</c:v>
                </c:pt>
                <c:pt idx="27">
                  <c:v>3.5941811451512153E-4</c:v>
                </c:pt>
                <c:pt idx="28">
                  <c:v>2.6703744454292225E-4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583-45E6-B47E-189EF761E66D}"/>
            </c:ext>
          </c:extLst>
        </c:ser>
        <c:ser>
          <c:idx val="2"/>
          <c:order val="3"/>
          <c:tx>
            <c:strRef>
              <c:f>Графики!$E$15</c:f>
              <c:strCache>
                <c:ptCount val="1"/>
                <c:pt idx="0">
                  <c:v>альфа=5; бета=2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Графики!$A$16:$A$44</c:f>
              <c:numCache>
                <c:formatCode>General</c:formatCode>
                <c:ptCount val="29"/>
                <c:pt idx="0">
                  <c:v>0.1</c:v>
                </c:pt>
                <c:pt idx="1">
                  <c:v>1.1000000000000001</c:v>
                </c:pt>
                <c:pt idx="2">
                  <c:v>2.1</c:v>
                </c:pt>
                <c:pt idx="3">
                  <c:v>3.1</c:v>
                </c:pt>
                <c:pt idx="4">
                  <c:v>4.0999999999999996</c:v>
                </c:pt>
                <c:pt idx="5">
                  <c:v>5.0999999999999996</c:v>
                </c:pt>
                <c:pt idx="6">
                  <c:v>6.1</c:v>
                </c:pt>
                <c:pt idx="7">
                  <c:v>7.1</c:v>
                </c:pt>
                <c:pt idx="8">
                  <c:v>8.1</c:v>
                </c:pt>
                <c:pt idx="9">
                  <c:v>9.1</c:v>
                </c:pt>
                <c:pt idx="10">
                  <c:v>10.1</c:v>
                </c:pt>
                <c:pt idx="11">
                  <c:v>11.1</c:v>
                </c:pt>
                <c:pt idx="12">
                  <c:v>12.1</c:v>
                </c:pt>
                <c:pt idx="13">
                  <c:v>13.1</c:v>
                </c:pt>
                <c:pt idx="14">
                  <c:v>14.1</c:v>
                </c:pt>
                <c:pt idx="15">
                  <c:v>15.1</c:v>
                </c:pt>
                <c:pt idx="16">
                  <c:v>16.100000000000001</c:v>
                </c:pt>
                <c:pt idx="17">
                  <c:v>17.100000000000001</c:v>
                </c:pt>
                <c:pt idx="18">
                  <c:v>18.100000000000001</c:v>
                </c:pt>
                <c:pt idx="19">
                  <c:v>19.100000000000001</c:v>
                </c:pt>
                <c:pt idx="20">
                  <c:v>20.100000000000001</c:v>
                </c:pt>
                <c:pt idx="21">
                  <c:v>21.1</c:v>
                </c:pt>
                <c:pt idx="22">
                  <c:v>22.1</c:v>
                </c:pt>
                <c:pt idx="23">
                  <c:v>23.1</c:v>
                </c:pt>
                <c:pt idx="24">
                  <c:v>24.1</c:v>
                </c:pt>
                <c:pt idx="25">
                  <c:v>25.1</c:v>
                </c:pt>
                <c:pt idx="26">
                  <c:v>26.1</c:v>
                </c:pt>
                <c:pt idx="27">
                  <c:v>27.1</c:v>
                </c:pt>
                <c:pt idx="28">
                  <c:v>28.1</c:v>
                </c:pt>
              </c:numCache>
            </c:numRef>
          </c:xVal>
          <c:yVal>
            <c:numRef>
              <c:f>Графики!$E$16:$E$44</c:f>
              <c:numCache>
                <c:formatCode>0.00000</c:formatCode>
                <c:ptCount val="29"/>
                <c:pt idx="0">
                  <c:v>1.2385799798186395E-7</c:v>
                </c:pt>
                <c:pt idx="1">
                  <c:v>1.0998856997110295E-3</c:v>
                </c:pt>
                <c:pt idx="2">
                  <c:v>8.8614900240737791E-3</c:v>
                </c:pt>
                <c:pt idx="3">
                  <c:v>2.5522846489120794E-2</c:v>
                </c:pt>
                <c:pt idx="4">
                  <c:v>4.736641535119495E-2</c:v>
                </c:pt>
                <c:pt idx="5">
                  <c:v>6.8781011056336883E-2</c:v>
                </c:pt>
                <c:pt idx="6">
                  <c:v>8.5380747011817568E-2</c:v>
                </c:pt>
                <c:pt idx="7">
                  <c:v>9.5044450486130583E-2</c:v>
                </c:pt>
                <c:pt idx="8">
                  <c:v>9.765313805517617E-2</c:v>
                </c:pt>
                <c:pt idx="9">
                  <c:v>9.4354899544495427E-2</c:v>
                </c:pt>
                <c:pt idx="10">
                  <c:v>8.6843464656269673E-2</c:v>
                </c:pt>
                <c:pt idx="11">
                  <c:v>7.68415860867354E-2</c:v>
                </c:pt>
                <c:pt idx="12">
                  <c:v>6.5811023602039179E-2</c:v>
                </c:pt>
                <c:pt idx="13">
                  <c:v>5.4839704521163643E-2</c:v>
                </c:pt>
                <c:pt idx="14">
                  <c:v>4.4641536414617725E-2</c:v>
                </c:pt>
                <c:pt idx="15">
                  <c:v>3.5614203076552213E-2</c:v>
                </c:pt>
                <c:pt idx="16">
                  <c:v>2.7917190158182146E-2</c:v>
                </c:pt>
                <c:pt idx="17">
                  <c:v>2.1547922320691072E-2</c:v>
                </c:pt>
                <c:pt idx="18">
                  <c:v>1.640544511484078E-2</c:v>
                </c:pt>
                <c:pt idx="19">
                  <c:v>1.2338431285503042E-2</c:v>
                </c:pt>
                <c:pt idx="20">
                  <c:v>9.1783257341193306E-3</c:v>
                </c:pt>
                <c:pt idx="21">
                  <c:v>6.7602353718014133E-3</c:v>
                </c:pt>
                <c:pt idx="22">
                  <c:v>4.9346215347743838E-3</c:v>
                </c:pt>
                <c:pt idx="23">
                  <c:v>3.5726085525031358E-3</c:v>
                </c:pt>
                <c:pt idx="24">
                  <c:v>2.5671925474481929E-3</c:v>
                </c:pt>
                <c:pt idx="25">
                  <c:v>1.8320525134451551E-3</c:v>
                </c:pt>
                <c:pt idx="26">
                  <c:v>1.299145581190469E-3</c:v>
                </c:pt>
                <c:pt idx="27">
                  <c:v>9.1585287627997825E-4</c:v>
                </c:pt>
                <c:pt idx="28">
                  <c:v>6.4213536487240166E-4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583-45E6-B47E-189EF761E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239232"/>
        <c:axId val="140241152"/>
      </c:scatterChart>
      <c:valAx>
        <c:axId val="14023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89446222858506319"/>
              <c:y val="1.9039992882245651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0241152"/>
        <c:crosses val="autoZero"/>
        <c:crossBetween val="midCat"/>
      </c:valAx>
      <c:valAx>
        <c:axId val="140241152"/>
        <c:scaling>
          <c:orientation val="minMax"/>
          <c:min val="0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14023923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2677165354330711E-3"/>
          <c:y val="0.86979778273984409"/>
          <c:w val="0.96226377952755904"/>
          <c:h val="0.1222420182551807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Графики!$G$47</c:f>
          <c:strCache>
            <c:ptCount val="1"/>
            <c:pt idx="0">
              <c:v>Показатели Гамма распределения: Gamma(альфа=3; бета=3)</c:v>
            </c:pt>
          </c:strCache>
        </c:strRef>
      </c:tx>
      <c:overlay val="1"/>
      <c:txPr>
        <a:bodyPr/>
        <a:lstStyle/>
        <a:p>
          <a:pPr>
            <a:defRPr sz="12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0565889532757061"/>
          <c:y val="0.1367764478356614"/>
          <c:w val="0.83765820226016985"/>
          <c:h val="0.6084672078528884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Графики!$A$51</c:f>
              <c:strCache>
                <c:ptCount val="1"/>
                <c:pt idx="0">
                  <c:v>Среднее значение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Графики!$B$73:$B$74</c:f>
              <c:numCache>
                <c:formatCode>0.00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xVal>
          <c:yVal>
            <c:numRef>
              <c:f>Графики!$C$73:$C$74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0.57680991887315658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CF5-4F55-9C74-F753AE4C6E91}"/>
            </c:ext>
          </c:extLst>
        </c:ser>
        <c:ser>
          <c:idx val="4"/>
          <c:order val="1"/>
          <c:tx>
            <c:strRef>
              <c:f>Графики!$A$75</c:f>
              <c:strCache>
                <c:ptCount val="1"/>
                <c:pt idx="0">
                  <c:v>Медиана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Графики!$B$75:$B$76</c:f>
              <c:numCache>
                <c:formatCode>0.00</c:formatCode>
                <c:ptCount val="2"/>
                <c:pt idx="0">
                  <c:v>8.0221809411706815</c:v>
                </c:pt>
                <c:pt idx="1">
                  <c:v>8.0221809411706815</c:v>
                </c:pt>
              </c:numCache>
            </c:numRef>
          </c:xVal>
          <c:yVal>
            <c:numRef>
              <c:f>Графики!$C$75:$C$76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CF5-4F55-9C74-F753AE4C6E91}"/>
            </c:ext>
          </c:extLst>
        </c:ser>
        <c:ser>
          <c:idx val="0"/>
          <c:order val="2"/>
          <c:tx>
            <c:strRef>
              <c:f>Графики!$A$78</c:f>
              <c:strCache>
                <c:ptCount val="1"/>
                <c:pt idx="0">
                  <c:v>Мода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Графики!$B$77:$B$78</c:f>
              <c:numCache>
                <c:formatCode>0.00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Графики!$C$77:$C$78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0.3233235838169366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CF5-4F55-9C74-F753AE4C6E91}"/>
            </c:ext>
          </c:extLst>
        </c:ser>
        <c:ser>
          <c:idx val="8"/>
          <c:order val="3"/>
          <c:tx>
            <c:strRef>
              <c:f>Графики!$B$55</c:f>
              <c:strCache>
                <c:ptCount val="1"/>
                <c:pt idx="0">
                  <c:v>Функция распределения</c:v>
                </c:pt>
              </c:strCache>
            </c:strRef>
          </c:tx>
          <c:marker>
            <c:symbol val="none"/>
          </c:marker>
          <c:xVal>
            <c:numRef>
              <c:f>Графики!$A$56:$A$69</c:f>
              <c:numCache>
                <c:formatCode>General</c:formatCode>
                <c:ptCount val="14"/>
                <c:pt idx="0">
                  <c:v>0.1</c:v>
                </c:pt>
                <c:pt idx="1">
                  <c:v>2.35</c:v>
                </c:pt>
                <c:pt idx="2">
                  <c:v>4.5999999999999996</c:v>
                </c:pt>
                <c:pt idx="3">
                  <c:v>6.85</c:v>
                </c:pt>
                <c:pt idx="4">
                  <c:v>9.1</c:v>
                </c:pt>
                <c:pt idx="5">
                  <c:v>11.35</c:v>
                </c:pt>
                <c:pt idx="6">
                  <c:v>13.6</c:v>
                </c:pt>
                <c:pt idx="7">
                  <c:v>15.85</c:v>
                </c:pt>
                <c:pt idx="8">
                  <c:v>18.100000000000001</c:v>
                </c:pt>
                <c:pt idx="9">
                  <c:v>20.350000000000001</c:v>
                </c:pt>
                <c:pt idx="10">
                  <c:v>22.6</c:v>
                </c:pt>
                <c:pt idx="11">
                  <c:v>24.85</c:v>
                </c:pt>
                <c:pt idx="12">
                  <c:v>27.1</c:v>
                </c:pt>
                <c:pt idx="13">
                  <c:v>29.35</c:v>
                </c:pt>
              </c:numCache>
            </c:numRef>
          </c:xVal>
          <c:yVal>
            <c:numRef>
              <c:f>Графики!$B$56:$B$69</c:f>
              <c:numCache>
                <c:formatCode>0.00000</c:formatCode>
                <c:ptCount val="14"/>
                <c:pt idx="0">
                  <c:v>6.0205572150090564E-6</c:v>
                </c:pt>
                <c:pt idx="1">
                  <c:v>4.5056225926909083E-2</c:v>
                </c:pt>
                <c:pt idx="2">
                  <c:v>0.19956583512797058</c:v>
                </c:pt>
                <c:pt idx="3">
                  <c:v>0.39953670025502125</c:v>
                </c:pt>
                <c:pt idx="4">
                  <c:v>0.58423634005693714</c:v>
                </c:pt>
                <c:pt idx="5">
                  <c:v>0.72840073600884359</c:v>
                </c:pt>
                <c:pt idx="6">
                  <c:v>0.83013664573450163</c:v>
                </c:pt>
                <c:pt idx="7">
                  <c:v>0.89727149317836807</c:v>
                </c:pt>
                <c:pt idx="8">
                  <c:v>0.9395020285988912</c:v>
                </c:pt>
                <c:pt idx="9">
                  <c:v>0.96513036411999975</c:v>
                </c:pt>
                <c:pt idx="10">
                  <c:v>0.98025551209484507</c:v>
                </c:pt>
                <c:pt idx="11">
                  <c:v>0.98898505597923891</c:v>
                </c:pt>
                <c:pt idx="12">
                  <c:v>0.99393226625530473</c:v>
                </c:pt>
                <c:pt idx="13">
                  <c:v>0.9966936615397648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CF5-4F55-9C74-F753AE4C6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280576"/>
        <c:axId val="140282496"/>
      </c:scatterChart>
      <c:valAx>
        <c:axId val="14028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90636076842186253"/>
              <c:y val="0.9548549799696091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40282496"/>
        <c:crosses val="autoZero"/>
        <c:crossBetween val="midCat"/>
      </c:valAx>
      <c:valAx>
        <c:axId val="140282496"/>
        <c:scaling>
          <c:orientation val="minMax"/>
          <c:max val="1"/>
          <c:min val="0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14028057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1.0540491529467908E-2"/>
          <c:y val="0.83949483587278861"/>
          <c:w val="0.96226377952755904"/>
          <c:h val="0.1222420182551807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Графики!$G$62</c:f>
          <c:strCache>
            <c:ptCount val="1"/>
            <c:pt idx="0">
              <c:v>Показатели Гамма распределения (плотность вероятности): Gamma(альфа=3; бета=3)</c:v>
            </c:pt>
          </c:strCache>
        </c:strRef>
      </c:tx>
      <c:layout>
        <c:manualLayout>
          <c:xMode val="edge"/>
          <c:yMode val="edge"/>
          <c:x val="0.14310913863039848"/>
          <c:y val="1.2500000000000001E-2"/>
        </c:manualLayout>
      </c:layout>
      <c:overlay val="1"/>
      <c:txPr>
        <a:bodyPr/>
        <a:lstStyle/>
        <a:p>
          <a:pPr>
            <a:defRPr sz="11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0565889532757061"/>
          <c:y val="0.1367764478356614"/>
          <c:w val="0.83765820226016985"/>
          <c:h val="0.6084672078528884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Графики!$A$51</c:f>
              <c:strCache>
                <c:ptCount val="1"/>
                <c:pt idx="0">
                  <c:v>Среднее значение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Графики!$B$73:$B$74</c:f>
              <c:numCache>
                <c:formatCode>0.00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xVal>
          <c:yVal>
            <c:numRef>
              <c:f>Графики!$D$73:$D$74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7.4680602551795927E-2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43-4B12-9C7B-76BC4F6A34C4}"/>
            </c:ext>
          </c:extLst>
        </c:ser>
        <c:ser>
          <c:idx val="4"/>
          <c:order val="1"/>
          <c:tx>
            <c:strRef>
              <c:f>Графики!$A$75</c:f>
              <c:strCache>
                <c:ptCount val="1"/>
                <c:pt idx="0">
                  <c:v>Медиана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Графики!$B$75:$B$76</c:f>
              <c:numCache>
                <c:formatCode>0.00</c:formatCode>
                <c:ptCount val="2"/>
                <c:pt idx="0">
                  <c:v>8.0221809411706815</c:v>
                </c:pt>
                <c:pt idx="1">
                  <c:v>8.0221809411706815</c:v>
                </c:pt>
              </c:numCache>
            </c:numRef>
          </c:xVal>
          <c:yVal>
            <c:numRef>
              <c:f>Графики!$D$75:$D$76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8.2198048764155179E-2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243-4B12-9C7B-76BC4F6A34C4}"/>
            </c:ext>
          </c:extLst>
        </c:ser>
        <c:ser>
          <c:idx val="0"/>
          <c:order val="2"/>
          <c:tx>
            <c:strRef>
              <c:f>Графики!$A$78</c:f>
              <c:strCache>
                <c:ptCount val="1"/>
                <c:pt idx="0">
                  <c:v>Мода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Графики!$B$77:$B$78</c:f>
              <c:numCache>
                <c:formatCode>0.00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Графики!$D$77:$D$78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9.022352215774182E-2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243-4B12-9C7B-76BC4F6A34C4}"/>
            </c:ext>
          </c:extLst>
        </c:ser>
        <c:ser>
          <c:idx val="8"/>
          <c:order val="3"/>
          <c:tx>
            <c:strRef>
              <c:f>Графики!$C$55</c:f>
              <c:strCache>
                <c:ptCount val="1"/>
                <c:pt idx="0">
                  <c:v>Плотность вероятности</c:v>
                </c:pt>
              </c:strCache>
            </c:strRef>
          </c:tx>
          <c:marker>
            <c:symbol val="none"/>
          </c:marker>
          <c:xVal>
            <c:numRef>
              <c:f>Графики!$A$56:$A$69</c:f>
              <c:numCache>
                <c:formatCode>General</c:formatCode>
                <c:ptCount val="14"/>
                <c:pt idx="0">
                  <c:v>0.1</c:v>
                </c:pt>
                <c:pt idx="1">
                  <c:v>2.35</c:v>
                </c:pt>
                <c:pt idx="2">
                  <c:v>4.5999999999999996</c:v>
                </c:pt>
                <c:pt idx="3">
                  <c:v>6.85</c:v>
                </c:pt>
                <c:pt idx="4">
                  <c:v>9.1</c:v>
                </c:pt>
                <c:pt idx="5">
                  <c:v>11.35</c:v>
                </c:pt>
                <c:pt idx="6">
                  <c:v>13.6</c:v>
                </c:pt>
                <c:pt idx="7">
                  <c:v>15.85</c:v>
                </c:pt>
                <c:pt idx="8">
                  <c:v>18.100000000000001</c:v>
                </c:pt>
                <c:pt idx="9">
                  <c:v>20.350000000000001</c:v>
                </c:pt>
                <c:pt idx="10">
                  <c:v>22.6</c:v>
                </c:pt>
                <c:pt idx="11">
                  <c:v>24.85</c:v>
                </c:pt>
                <c:pt idx="12">
                  <c:v>27.1</c:v>
                </c:pt>
                <c:pt idx="13">
                  <c:v>29.35</c:v>
                </c:pt>
              </c:numCache>
            </c:numRef>
          </c:xVal>
          <c:yVal>
            <c:numRef>
              <c:f>Графики!$C$56:$C$69</c:f>
              <c:numCache>
                <c:formatCode>0.00000</c:formatCode>
                <c:ptCount val="14"/>
                <c:pt idx="0">
                  <c:v>1.7911409268185299E-4</c:v>
                </c:pt>
                <c:pt idx="1">
                  <c:v>4.672449546874561E-2</c:v>
                </c:pt>
                <c:pt idx="2">
                  <c:v>8.4567540087338411E-2</c:v>
                </c:pt>
                <c:pt idx="3">
                  <c:v>8.8582578170620291E-2</c:v>
                </c:pt>
                <c:pt idx="4">
                  <c:v>7.3846360551412471E-2</c:v>
                </c:pt>
                <c:pt idx="5">
                  <c:v>5.4264670886018232E-2</c:v>
                </c:pt>
                <c:pt idx="6">
                  <c:v>3.6802930846390441E-2</c:v>
                </c:pt>
                <c:pt idx="7">
                  <c:v>2.3612515747263692E-2</c:v>
                </c:pt>
                <c:pt idx="8">
                  <c:v>1.4545210666664652E-2</c:v>
                </c:pt>
                <c:pt idx="9">
                  <c:v>8.6850201767433247E-3</c:v>
                </c:pt>
                <c:pt idx="10">
                  <c:v>5.0598544175030086E-3</c:v>
                </c:pt>
                <c:pt idx="11">
                  <c:v>2.8897020622700425E-3</c:v>
                </c:pt>
                <c:pt idx="12">
                  <c:v>1.6233718172266316E-3</c:v>
                </c:pt>
                <c:pt idx="13">
                  <c:v>8.9944532755483701E-4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243-4B12-9C7B-76BC4F6A3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30112"/>
        <c:axId val="140332032"/>
      </c:scatterChart>
      <c:valAx>
        <c:axId val="14033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90636076842186253"/>
              <c:y val="0.9548549799696091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40332032"/>
        <c:crosses val="autoZero"/>
        <c:crossBetween val="midCat"/>
      </c:valAx>
      <c:valAx>
        <c:axId val="140332032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14033011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2677642567406347E-3"/>
          <c:y val="0.8406312335958005"/>
          <c:w val="0.96226377952755904"/>
          <c:h val="0.1222420182551807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$J$6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32612</xdr:rowOff>
    </xdr:from>
    <xdr:to>
      <xdr:col>2</xdr:col>
      <xdr:colOff>381000</xdr:colOff>
      <xdr:row>4</xdr:row>
      <xdr:rowOff>495299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004162"/>
          <a:ext cx="2076450" cy="462687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4</xdr:row>
      <xdr:rowOff>28575</xdr:rowOff>
    </xdr:from>
    <xdr:to>
      <xdr:col>9</xdr:col>
      <xdr:colOff>200025</xdr:colOff>
      <xdr:row>4</xdr:row>
      <xdr:rowOff>552812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1000125"/>
          <a:ext cx="2352675" cy="52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14</xdr:col>
      <xdr:colOff>0</xdr:colOff>
      <xdr:row>28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76200</xdr:colOff>
      <xdr:row>51</xdr:row>
      <xdr:rowOff>47625</xdr:rowOff>
    </xdr:from>
    <xdr:to>
      <xdr:col>5</xdr:col>
      <xdr:colOff>95250</xdr:colOff>
      <xdr:row>53</xdr:row>
      <xdr:rowOff>129312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0" y="7334250"/>
          <a:ext cx="2076450" cy="4626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14</xdr:col>
      <xdr:colOff>0</xdr:colOff>
      <xdr:row>61</xdr:row>
      <xdr:rowOff>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62</xdr:row>
      <xdr:rowOff>0</xdr:rowOff>
    </xdr:from>
    <xdr:to>
      <xdr:col>14</xdr:col>
      <xdr:colOff>0</xdr:colOff>
      <xdr:row>78</xdr:row>
      <xdr:rowOff>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9</xdr:col>
          <xdr:colOff>0</xdr:colOff>
          <xdr:row>8</xdr:row>
          <xdr:rowOff>171450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Отобразить График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</xdr:row>
          <xdr:rowOff>0</xdr:rowOff>
        </xdr:from>
        <xdr:to>
          <xdr:col>8</xdr:col>
          <xdr:colOff>85725</xdr:colOff>
          <xdr:row>7</xdr:row>
          <xdr:rowOff>28575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Функции распределения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38100</xdr:rowOff>
        </xdr:from>
        <xdr:to>
          <xdr:col>8</xdr:col>
          <xdr:colOff>85725</xdr:colOff>
          <xdr:row>8</xdr:row>
          <xdr:rowOff>66675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Плотности распределения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gamma-raspredelenie-nepreryvnye-raspredele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vk.com/excel2ru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://excel2.ru/articles/gamma-raspredelenie-nepreryvnye-raspredele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xcel2.r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J2" sqref="J2"/>
    </sheetView>
  </sheetViews>
  <sheetFormatPr defaultRowHeight="12.75" x14ac:dyDescent="0.2"/>
  <cols>
    <col min="1" max="1" width="15.42578125" style="6" customWidth="1"/>
    <col min="2" max="2" width="10.85546875" style="6" customWidth="1"/>
    <col min="3" max="3" width="11.7109375" style="6" customWidth="1"/>
    <col min="4" max="4" width="11.140625" style="6" customWidth="1"/>
    <col min="5" max="6" width="10.85546875" style="6" customWidth="1"/>
    <col min="7" max="7" width="10.7109375" style="6" customWidth="1"/>
    <col min="8" max="8" width="11.85546875" style="6" customWidth="1"/>
    <col min="9" max="10" width="10.7109375" style="6" customWidth="1"/>
    <col min="11" max="261" width="9.140625" style="6"/>
    <col min="262" max="262" width="10" style="6" customWidth="1"/>
    <col min="263" max="342" width="9.140625" style="6"/>
    <col min="343" max="343" width="8.5703125" style="6" customWidth="1"/>
    <col min="344" max="16384" width="9.140625" style="6"/>
  </cols>
  <sheetData>
    <row r="1" spans="1:10" ht="26.25" x14ac:dyDescent="0.2">
      <c r="A1" s="5" t="s">
        <v>7</v>
      </c>
      <c r="B1" s="5"/>
      <c r="C1" s="5"/>
      <c r="D1" s="5"/>
      <c r="E1" s="5"/>
      <c r="F1" s="5"/>
      <c r="G1" s="5"/>
      <c r="H1" s="5"/>
      <c r="I1" s="5"/>
      <c r="J1" s="5"/>
    </row>
    <row r="2" spans="1:10" ht="15.75" x14ac:dyDescent="0.25">
      <c r="A2" s="7" t="s">
        <v>8</v>
      </c>
      <c r="B2" s="8"/>
      <c r="C2" s="8"/>
      <c r="D2" s="8"/>
      <c r="E2" s="8"/>
      <c r="F2" s="8"/>
      <c r="G2" s="8"/>
      <c r="H2" s="8"/>
      <c r="I2" s="8"/>
      <c r="J2" s="66" t="s">
        <v>61</v>
      </c>
    </row>
    <row r="3" spans="1:10" ht="18.75" x14ac:dyDescent="0.2">
      <c r="A3" s="9" t="s">
        <v>27</v>
      </c>
      <c r="B3" s="9"/>
      <c r="C3" s="9"/>
      <c r="D3" s="9"/>
      <c r="E3" s="9"/>
      <c r="F3" s="9"/>
      <c r="G3" s="9"/>
      <c r="H3" s="9"/>
      <c r="I3" s="9"/>
      <c r="J3" s="9"/>
    </row>
    <row r="4" spans="1:10" ht="15.75" x14ac:dyDescent="0.25">
      <c r="A4" s="23" t="s">
        <v>34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45.75" customHeight="1" x14ac:dyDescent="0.2">
      <c r="G5" s="54"/>
      <c r="H5" s="55"/>
      <c r="I5" s="55"/>
      <c r="J5" s="56"/>
    </row>
    <row r="6" spans="1:10" x14ac:dyDescent="0.2">
      <c r="A6" s="14" t="s">
        <v>17</v>
      </c>
      <c r="B6" s="14" t="s">
        <v>9</v>
      </c>
      <c r="C6" s="44"/>
      <c r="G6" s="57" t="s">
        <v>60</v>
      </c>
      <c r="H6" s="17"/>
      <c r="I6" s="17"/>
      <c r="J6" s="58"/>
    </row>
    <row r="7" spans="1:10" x14ac:dyDescent="0.2">
      <c r="A7" s="15" t="s">
        <v>30</v>
      </c>
      <c r="B7" s="16">
        <v>2</v>
      </c>
      <c r="C7" s="6" t="s">
        <v>29</v>
      </c>
      <c r="G7" s="59" t="s">
        <v>35</v>
      </c>
      <c r="H7" s="17"/>
      <c r="I7" s="17"/>
      <c r="J7" s="58"/>
    </row>
    <row r="8" spans="1:10" x14ac:dyDescent="0.2">
      <c r="A8" s="15" t="s">
        <v>31</v>
      </c>
      <c r="B8" s="16">
        <v>5</v>
      </c>
      <c r="C8" s="6" t="s">
        <v>28</v>
      </c>
      <c r="G8" s="60" t="s">
        <v>36</v>
      </c>
      <c r="H8" s="61"/>
      <c r="I8" s="61"/>
      <c r="J8" s="62"/>
    </row>
    <row r="10" spans="1:10" x14ac:dyDescent="0.2">
      <c r="A10" s="15" t="s">
        <v>3</v>
      </c>
      <c r="B10" s="15">
        <v>0.3</v>
      </c>
    </row>
    <row r="11" spans="1:10" x14ac:dyDescent="0.2">
      <c r="A11" s="15" t="str">
        <f>"p(X="&amp;B10&amp;")"</f>
        <v>p(X=0,3)</v>
      </c>
      <c r="B11" s="15">
        <f>_xlfn.GAMMA.DIST(B10,альфа,бета,FALSE)</f>
        <v>1.1301174403010983E-2</v>
      </c>
      <c r="C11" s="6" t="s">
        <v>32</v>
      </c>
    </row>
    <row r="12" spans="1:10" x14ac:dyDescent="0.2">
      <c r="A12" s="17"/>
      <c r="B12" s="17"/>
    </row>
    <row r="13" spans="1:10" ht="15.75" x14ac:dyDescent="0.25">
      <c r="A13" s="10" t="s">
        <v>10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5.25" customHeight="1" x14ac:dyDescent="0.2"/>
    <row r="15" spans="1:10" ht="26.25" x14ac:dyDescent="0.25">
      <c r="A15" s="18" t="s">
        <v>11</v>
      </c>
      <c r="B15" s="19">
        <f>альфа*бета</f>
        <v>10</v>
      </c>
      <c r="C15"/>
      <c r="G15" s="26"/>
    </row>
    <row r="16" spans="1:10" ht="15" x14ac:dyDescent="0.25">
      <c r="A16" s="15" t="s">
        <v>12</v>
      </c>
      <c r="B16" s="19">
        <f>альфа*бета*бета</f>
        <v>50</v>
      </c>
      <c r="C16" s="6" t="s">
        <v>25</v>
      </c>
      <c r="E16"/>
      <c r="F16"/>
      <c r="G16"/>
    </row>
    <row r="17" spans="1:11" ht="15" x14ac:dyDescent="0.25">
      <c r="A17" s="15" t="s">
        <v>6</v>
      </c>
      <c r="B17" s="19">
        <f>IF(альфа&gt;=1,(альфа-1)*бета,NA())</f>
        <v>5</v>
      </c>
      <c r="C17" s="20"/>
      <c r="E17"/>
    </row>
    <row r="18" spans="1:11" x14ac:dyDescent="0.2">
      <c r="A18" s="17"/>
      <c r="B18" s="17"/>
    </row>
    <row r="19" spans="1:11" x14ac:dyDescent="0.2">
      <c r="A19" s="10" t="s">
        <v>57</v>
      </c>
      <c r="B19" s="10"/>
      <c r="C19" s="12"/>
      <c r="D19" s="12"/>
      <c r="E19" s="12"/>
      <c r="F19" s="12"/>
      <c r="G19" s="12"/>
      <c r="H19" s="13"/>
      <c r="I19" s="13"/>
      <c r="J19" s="13"/>
    </row>
    <row r="20" spans="1:11" x14ac:dyDescent="0.2">
      <c r="A20" s="21" t="s">
        <v>16</v>
      </c>
    </row>
    <row r="22" spans="1:11" x14ac:dyDescent="0.2">
      <c r="B22" s="22" t="s">
        <v>26</v>
      </c>
      <c r="C22" s="22"/>
      <c r="D22" s="53" t="s">
        <v>56</v>
      </c>
      <c r="E22" s="53"/>
      <c r="F22" s="14" t="s">
        <v>58</v>
      </c>
      <c r="H22" s="14" t="s">
        <v>59</v>
      </c>
    </row>
    <row r="23" spans="1:11" x14ac:dyDescent="0.2">
      <c r="A23" s="14" t="s">
        <v>13</v>
      </c>
      <c r="B23" s="14" t="s">
        <v>14</v>
      </c>
      <c r="C23" s="14" t="s">
        <v>37</v>
      </c>
      <c r="D23" s="14" t="s">
        <v>14</v>
      </c>
      <c r="E23" s="14" t="s">
        <v>37</v>
      </c>
      <c r="F23" s="14" t="s">
        <v>37</v>
      </c>
      <c r="H23" s="15">
        <f>бета^альфа*EXP(GAMMALN(альфа))</f>
        <v>25</v>
      </c>
    </row>
    <row r="24" spans="1:11" x14ac:dyDescent="0.2">
      <c r="A24" s="19">
        <v>0.01</v>
      </c>
      <c r="B24" s="24">
        <f>_xlfn.GAMMA.DIST($A24,альфа,бета,TRUE)</f>
        <v>1.997335332267112E-6</v>
      </c>
      <c r="C24" s="24">
        <f t="shared" ref="C24:C34" si="0">_xlfn.GAMMA.DIST($A24,альфа,бета,FALSE)</f>
        <v>3.9920079946693346E-4</v>
      </c>
      <c r="D24" s="24">
        <f t="shared" ref="D24:D34" si="1">GAMMADIST($A24,альфа,бета,TRUE)</f>
        <v>1.997335332267112E-6</v>
      </c>
      <c r="E24" s="24">
        <f t="shared" ref="E24:E34" si="2">GAMMADIST($A24,альфа,бета,FALSE)</f>
        <v>3.9920079946693346E-4</v>
      </c>
      <c r="F24" s="24">
        <f t="shared" ref="F24:F34" si="3">1/$H$23*A24^(альфа-1)*EXP(-A24/бета)</f>
        <v>3.9920079946693325E-4</v>
      </c>
      <c r="K24" s="25"/>
    </row>
    <row r="25" spans="1:11" x14ac:dyDescent="0.2">
      <c r="A25" s="19">
        <f t="shared" ref="A25:A34" si="4">A24+альфа/10</f>
        <v>0.21000000000000002</v>
      </c>
      <c r="B25" s="24">
        <f t="shared" ref="B25:B34" si="5">_xlfn.EXPON.DIST($A25,бета,TRUE)</f>
        <v>0.65006225088884473</v>
      </c>
      <c r="C25" s="24">
        <f t="shared" si="0"/>
        <v>8.0545061568088674E-3</v>
      </c>
      <c r="D25" s="24">
        <f t="shared" si="1"/>
        <v>8.5768864347109618E-4</v>
      </c>
      <c r="E25" s="24">
        <f t="shared" si="2"/>
        <v>8.0545061568088674E-3</v>
      </c>
      <c r="F25" s="24">
        <f t="shared" si="3"/>
        <v>8.0545061568088709E-3</v>
      </c>
      <c r="K25" s="25"/>
    </row>
    <row r="26" spans="1:11" x14ac:dyDescent="0.2">
      <c r="A26" s="19">
        <f t="shared" si="4"/>
        <v>0.41000000000000003</v>
      </c>
      <c r="B26" s="24">
        <f t="shared" si="5"/>
        <v>0.87126509641219585</v>
      </c>
      <c r="C26" s="24">
        <f t="shared" si="0"/>
        <v>1.5108860122620117E-2</v>
      </c>
      <c r="D26" s="24">
        <f t="shared" si="1"/>
        <v>3.1837406905507563E-3</v>
      </c>
      <c r="E26" s="24">
        <f t="shared" si="2"/>
        <v>1.5108860122620117E-2</v>
      </c>
      <c r="F26" s="24">
        <f t="shared" si="3"/>
        <v>1.5108860122620121E-2</v>
      </c>
      <c r="K26" s="25"/>
    </row>
    <row r="27" spans="1:11" x14ac:dyDescent="0.2">
      <c r="A27" s="19">
        <f t="shared" si="4"/>
        <v>0.6100000000000001</v>
      </c>
      <c r="B27" s="24">
        <f t="shared" si="5"/>
        <v>0.95264107560885913</v>
      </c>
      <c r="C27" s="24">
        <f t="shared" si="0"/>
        <v>2.1597620191464096E-2</v>
      </c>
      <c r="D27" s="24">
        <f t="shared" si="1"/>
        <v>6.8635305400523965E-3</v>
      </c>
      <c r="E27" s="24">
        <f t="shared" si="2"/>
        <v>2.1597620191464096E-2</v>
      </c>
      <c r="F27" s="24">
        <f t="shared" si="3"/>
        <v>2.1597620191464106E-2</v>
      </c>
      <c r="K27" s="25"/>
    </row>
    <row r="28" spans="1:11" x14ac:dyDescent="0.2">
      <c r="A28" s="19">
        <f t="shared" si="4"/>
        <v>0.81</v>
      </c>
      <c r="B28" s="24">
        <f t="shared" si="5"/>
        <v>0.98257762536050652</v>
      </c>
      <c r="C28" s="24">
        <f t="shared" si="0"/>
        <v>2.7554295027103545E-2</v>
      </c>
      <c r="D28" s="24">
        <f t="shared" si="1"/>
        <v>1.1787320324249249E-2</v>
      </c>
      <c r="E28" s="24">
        <f t="shared" si="2"/>
        <v>2.7554295027103545E-2</v>
      </c>
      <c r="F28" s="24">
        <f t="shared" si="3"/>
        <v>2.7554295027103552E-2</v>
      </c>
      <c r="K28" s="25"/>
    </row>
    <row r="29" spans="1:11" x14ac:dyDescent="0.2">
      <c r="A29" s="19">
        <f t="shared" si="4"/>
        <v>1.01</v>
      </c>
      <c r="B29" s="24">
        <f t="shared" si="5"/>
        <v>0.99359066655374362</v>
      </c>
      <c r="C29" s="24">
        <f t="shared" si="0"/>
        <v>3.3010635088866369E-2</v>
      </c>
      <c r="D29" s="24">
        <f t="shared" si="1"/>
        <v>1.7851896613431548E-2</v>
      </c>
      <c r="E29" s="24">
        <f t="shared" si="2"/>
        <v>3.3010635088866369E-2</v>
      </c>
      <c r="F29" s="24">
        <f t="shared" si="3"/>
        <v>3.3010635088866355E-2</v>
      </c>
      <c r="K29" s="25"/>
    </row>
    <row r="30" spans="1:11" x14ac:dyDescent="0.2">
      <c r="A30" s="19">
        <f t="shared" si="4"/>
        <v>1.21</v>
      </c>
      <c r="B30" s="24">
        <f t="shared" si="5"/>
        <v>0.99764213799350976</v>
      </c>
      <c r="C30" s="24">
        <f t="shared" si="0"/>
        <v>3.7996718993508538E-2</v>
      </c>
      <c r="D30" s="24">
        <f t="shared" si="1"/>
        <v>2.4960227480627758E-2</v>
      </c>
      <c r="E30" s="24">
        <f t="shared" si="2"/>
        <v>3.7996718993508538E-2</v>
      </c>
      <c r="F30" s="24">
        <f t="shared" si="3"/>
        <v>3.7996718993508552E-2</v>
      </c>
      <c r="K30" s="25"/>
    </row>
    <row r="31" spans="1:11" x14ac:dyDescent="0.2">
      <c r="A31" s="19">
        <f t="shared" si="4"/>
        <v>1.41</v>
      </c>
      <c r="B31" s="24">
        <f t="shared" si="5"/>
        <v>0.99913259104269303</v>
      </c>
      <c r="C31" s="24">
        <f t="shared" si="0"/>
        <v>4.2541035807666196E-2</v>
      </c>
      <c r="D31" s="24">
        <f t="shared" si="1"/>
        <v>3.3021136428579977E-2</v>
      </c>
      <c r="E31" s="24">
        <f t="shared" si="2"/>
        <v>4.2541035807666196E-2</v>
      </c>
      <c r="F31" s="24">
        <f t="shared" si="3"/>
        <v>4.2541035807666217E-2</v>
      </c>
      <c r="K31" s="25"/>
    </row>
    <row r="32" spans="1:11" x14ac:dyDescent="0.2">
      <c r="A32" s="19">
        <f t="shared" si="4"/>
        <v>1.6099999999999999</v>
      </c>
      <c r="B32" s="24">
        <f t="shared" si="5"/>
        <v>0.99968089807751881</v>
      </c>
      <c r="C32" s="24">
        <f t="shared" si="0"/>
        <v>4.6670563457245726E-2</v>
      </c>
      <c r="D32" s="24">
        <f t="shared" si="1"/>
        <v>4.1948992383868358E-2</v>
      </c>
      <c r="E32" s="24">
        <f t="shared" si="2"/>
        <v>4.6670563457245726E-2</v>
      </c>
      <c r="F32" s="24">
        <f t="shared" si="3"/>
        <v>4.6670563457245746E-2</v>
      </c>
      <c r="K32" s="25"/>
    </row>
    <row r="33" spans="1:11" x14ac:dyDescent="0.2">
      <c r="A33" s="19">
        <f t="shared" si="4"/>
        <v>1.8099999999999998</v>
      </c>
      <c r="B33" s="24">
        <f t="shared" si="5"/>
        <v>0.9998826089630809</v>
      </c>
      <c r="C33" s="24">
        <f t="shared" si="0"/>
        <v>5.0410843431744214E-2</v>
      </c>
      <c r="D33" s="24">
        <f t="shared" si="1"/>
        <v>5.1663414999507939E-2</v>
      </c>
      <c r="E33" s="24">
        <f t="shared" si="2"/>
        <v>5.0410843431744214E-2</v>
      </c>
      <c r="F33" s="24">
        <f t="shared" si="3"/>
        <v>5.0410843431744214E-2</v>
      </c>
      <c r="K33" s="25"/>
    </row>
    <row r="34" spans="1:11" x14ac:dyDescent="0.2">
      <c r="A34" s="19">
        <f t="shared" si="4"/>
        <v>2.0099999999999998</v>
      </c>
      <c r="B34" s="24">
        <f t="shared" si="5"/>
        <v>0.99995681425093963</v>
      </c>
      <c r="C34" s="24">
        <f t="shared" si="0"/>
        <v>5.3786051953503881E-2</v>
      </c>
      <c r="D34" s="24">
        <f t="shared" si="1"/>
        <v>6.2088994542133874E-2</v>
      </c>
      <c r="E34" s="24">
        <f t="shared" si="2"/>
        <v>5.3786051953503881E-2</v>
      </c>
      <c r="F34" s="24">
        <f t="shared" si="3"/>
        <v>5.3786051953503874E-2</v>
      </c>
      <c r="K34" s="25"/>
    </row>
    <row r="37" spans="1:11" ht="17.25" x14ac:dyDescent="0.2">
      <c r="A37" s="10" t="s">
        <v>51</v>
      </c>
      <c r="B37" s="13"/>
      <c r="C37" s="13"/>
      <c r="D37" s="13"/>
      <c r="E37" s="63"/>
      <c r="F37" s="13"/>
      <c r="G37" s="13"/>
      <c r="H37" s="13"/>
      <c r="I37" s="13"/>
      <c r="J37" s="13"/>
    </row>
    <row r="38" spans="1:11" ht="4.5" customHeight="1" x14ac:dyDescent="0.2"/>
    <row r="39" spans="1:11" x14ac:dyDescent="0.2">
      <c r="A39" s="15" t="s">
        <v>3</v>
      </c>
      <c r="B39" s="32">
        <v>6</v>
      </c>
      <c r="C39" s="35"/>
      <c r="E39" s="64"/>
    </row>
    <row r="40" spans="1:11" x14ac:dyDescent="0.2">
      <c r="A40" s="15" t="s">
        <v>52</v>
      </c>
      <c r="B40" s="32">
        <v>3</v>
      </c>
      <c r="C40" s="35" t="s">
        <v>53</v>
      </c>
      <c r="E40" s="64"/>
    </row>
    <row r="42" spans="1:11" x14ac:dyDescent="0.2">
      <c r="A42" s="15" t="s">
        <v>54</v>
      </c>
      <c r="B42" s="32">
        <f>_xlfn.GAMMA.DIST(B39,B40/2,2,TRUE)</f>
        <v>0.88838977490528748</v>
      </c>
    </row>
    <row r="43" spans="1:11" x14ac:dyDescent="0.2">
      <c r="A43" s="15" t="s">
        <v>55</v>
      </c>
      <c r="B43" s="32">
        <f>1 - _xlfn.CHISQ.DIST.RT(B39,B40)</f>
        <v>0.88838977490528748</v>
      </c>
    </row>
  </sheetData>
  <hyperlinks>
    <hyperlink ref="A1:E1" r:id="rId1" display="Файл скачан с сайта excel2.ru &gt;&gt;&gt;"/>
    <hyperlink ref="A2" r:id="rId2"/>
    <hyperlink ref="J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9"/>
  <sheetViews>
    <sheetView zoomScaleNormal="100" workbookViewId="0">
      <selection activeCell="N2" sqref="N2"/>
    </sheetView>
  </sheetViews>
  <sheetFormatPr defaultRowHeight="15" x14ac:dyDescent="0.25"/>
  <cols>
    <col min="1" max="1" width="17.42578125" customWidth="1"/>
    <col min="2" max="5" width="10.28515625" customWidth="1"/>
    <col min="6" max="6" width="2.7109375" customWidth="1"/>
    <col min="7" max="7" width="14.5703125" bestFit="1" customWidth="1"/>
    <col min="15" max="15" width="2.28515625" customWidth="1"/>
  </cols>
  <sheetData>
    <row r="1" spans="1:17" ht="26.25" x14ac:dyDescent="0.25">
      <c r="A1" s="5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7" ht="15.75" x14ac:dyDescent="0.25">
      <c r="A2" s="7" t="s">
        <v>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66" t="s">
        <v>61</v>
      </c>
    </row>
    <row r="3" spans="1:17" ht="18.75" x14ac:dyDescent="0.25">
      <c r="A3" s="9" t="str">
        <f>Пример!A3</f>
        <v>Гамма распределение. Непрерывные распределения в MS EXCEL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8.75" x14ac:dyDescent="0.25">
      <c r="A4" s="52" t="s">
        <v>18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7" ht="15.75" x14ac:dyDescent="0.25">
      <c r="A5" s="28"/>
      <c r="B5" s="28"/>
      <c r="C5" s="28"/>
      <c r="D5" s="28"/>
      <c r="E5" s="28"/>
      <c r="F5" s="28"/>
    </row>
    <row r="6" spans="1:17" x14ac:dyDescent="0.25">
      <c r="A6" s="14" t="s">
        <v>17</v>
      </c>
      <c r="B6" s="14" t="s">
        <v>38</v>
      </c>
      <c r="C6" s="14" t="s">
        <v>39</v>
      </c>
      <c r="D6" s="14" t="s">
        <v>40</v>
      </c>
      <c r="E6" s="14" t="s">
        <v>41</v>
      </c>
      <c r="F6" s="6"/>
      <c r="J6">
        <v>2</v>
      </c>
      <c r="L6" s="14" t="s">
        <v>17</v>
      </c>
    </row>
    <row r="7" spans="1:17" x14ac:dyDescent="0.25">
      <c r="A7" s="15" t="s">
        <v>30</v>
      </c>
      <c r="B7" s="16">
        <v>1</v>
      </c>
      <c r="C7" s="16">
        <v>2</v>
      </c>
      <c r="D7" s="16">
        <v>5</v>
      </c>
      <c r="E7" s="16">
        <v>5</v>
      </c>
      <c r="F7" s="6"/>
      <c r="J7">
        <f>2-J6</f>
        <v>0</v>
      </c>
      <c r="L7" s="15" t="s">
        <v>30</v>
      </c>
      <c r="M7" s="6" t="s">
        <v>29</v>
      </c>
    </row>
    <row r="8" spans="1:17" x14ac:dyDescent="0.25">
      <c r="A8" s="15" t="s">
        <v>31</v>
      </c>
      <c r="B8" s="16">
        <v>9</v>
      </c>
      <c r="C8" s="16">
        <v>3</v>
      </c>
      <c r="D8" s="16">
        <v>3</v>
      </c>
      <c r="E8" s="16">
        <v>2</v>
      </c>
      <c r="F8" s="6"/>
      <c r="L8" s="15" t="s">
        <v>31</v>
      </c>
      <c r="M8" s="6" t="s">
        <v>28</v>
      </c>
    </row>
    <row r="9" spans="1:17" ht="26.25" x14ac:dyDescent="0.25">
      <c r="A9" s="18" t="s">
        <v>21</v>
      </c>
      <c r="B9" s="19">
        <f>B7*B8</f>
        <v>9</v>
      </c>
      <c r="C9" s="19">
        <f t="shared" ref="C9:E9" si="0">C7*C8</f>
        <v>6</v>
      </c>
      <c r="D9" s="19">
        <f t="shared" si="0"/>
        <v>15</v>
      </c>
      <c r="E9" s="19">
        <f t="shared" si="0"/>
        <v>10</v>
      </c>
      <c r="F9" s="6"/>
    </row>
    <row r="10" spans="1:17" x14ac:dyDescent="0.25">
      <c r="A10" s="15" t="s">
        <v>12</v>
      </c>
      <c r="B10" s="19">
        <f>B7*B8*B8</f>
        <v>81</v>
      </c>
      <c r="C10" s="19">
        <f t="shared" ref="C10:E10" si="1">C7*C8*C8</f>
        <v>18</v>
      </c>
      <c r="D10" s="19">
        <f t="shared" si="1"/>
        <v>45</v>
      </c>
      <c r="E10" s="19">
        <f t="shared" si="1"/>
        <v>20</v>
      </c>
      <c r="F10" s="6" t="s">
        <v>20</v>
      </c>
    </row>
    <row r="11" spans="1:17" x14ac:dyDescent="0.25">
      <c r="A11" s="15" t="s">
        <v>6</v>
      </c>
      <c r="B11" s="19">
        <f>IF(B7&gt;=1,(B7-1)*B8,NA())</f>
        <v>0</v>
      </c>
      <c r="C11" s="19">
        <f t="shared" ref="C11:E11" si="2">IF(C7&gt;=1,(C7-1)*C8,NA())</f>
        <v>3</v>
      </c>
      <c r="D11" s="19">
        <f t="shared" si="2"/>
        <v>12</v>
      </c>
      <c r="E11" s="19">
        <f t="shared" si="2"/>
        <v>8</v>
      </c>
      <c r="F11" s="6" t="s">
        <v>33</v>
      </c>
    </row>
    <row r="12" spans="1:17" ht="6" customHeight="1" x14ac:dyDescent="0.25">
      <c r="B12" s="29"/>
      <c r="C12" s="28"/>
      <c r="E12" s="6"/>
      <c r="F12" s="6"/>
    </row>
    <row r="13" spans="1:17" x14ac:dyDescent="0.25">
      <c r="A13" s="46" t="s">
        <v>43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7" x14ac:dyDescent="0.25">
      <c r="A14" s="6"/>
      <c r="B14" s="6"/>
      <c r="C14" s="6"/>
      <c r="G14" s="31" t="str">
        <f>"Гамма распределение"&amp;IF(NOT(J7)," (плотность) ","")&amp;": Gamma(альфа; бета)"</f>
        <v>Гамма распределение (плотность) : Gamma(альфа; бета)</v>
      </c>
    </row>
    <row r="15" spans="1:17" ht="26.25" x14ac:dyDescent="0.25">
      <c r="A15" s="18" t="s">
        <v>3</v>
      </c>
      <c r="B15" s="47" t="str">
        <f>"альфа="&amp;B7&amp;"; бета="&amp;B8</f>
        <v>альфа=1; бета=9</v>
      </c>
      <c r="C15" s="47" t="str">
        <f t="shared" ref="C15:E15" si="3">"альфа="&amp;C7&amp;"; бета="&amp;C8</f>
        <v>альфа=2; бета=3</v>
      </c>
      <c r="D15" s="47" t="str">
        <f t="shared" si="3"/>
        <v>альфа=5; бета=3</v>
      </c>
      <c r="E15" s="47" t="str">
        <f t="shared" si="3"/>
        <v>альфа=5; бета=2</v>
      </c>
      <c r="Q15" s="45"/>
    </row>
    <row r="16" spans="1:17" x14ac:dyDescent="0.25">
      <c r="A16" s="32">
        <v>0.1</v>
      </c>
      <c r="B16" s="48">
        <f>_xlfn.GAMMA.DIST($A16,B$7,B$8,$J$7)</f>
        <v>0.10988337658821361</v>
      </c>
      <c r="C16" s="48">
        <f t="shared" ref="C16:E16" si="4">_xlfn.GAMMA.DIST($A16,C$7,C$8,$J$7)</f>
        <v>1.0746845560911173E-2</v>
      </c>
      <c r="D16" s="48">
        <f t="shared" si="4"/>
        <v>1.6584638211282664E-8</v>
      </c>
      <c r="E16" s="48">
        <f t="shared" si="4"/>
        <v>1.2385799798186395E-7</v>
      </c>
    </row>
    <row r="17" spans="1:5" x14ac:dyDescent="0.25">
      <c r="A17" s="32">
        <f>A16+1</f>
        <v>1.1000000000000001</v>
      </c>
      <c r="B17" s="48">
        <f t="shared" ref="B17:E44" si="5">_xlfn.GAMMA.DIST($A17,B$7,B$8,$J$7)</f>
        <v>9.8327965635453179E-2</v>
      </c>
      <c r="C17" s="48">
        <f t="shared" si="5"/>
        <v>8.4704964677231737E-2</v>
      </c>
      <c r="D17" s="48">
        <f t="shared" si="5"/>
        <v>1.7398504318733864E-4</v>
      </c>
      <c r="E17" s="48">
        <f t="shared" si="5"/>
        <v>1.0998856997110295E-3</v>
      </c>
    </row>
    <row r="18" spans="1:5" x14ac:dyDescent="0.25">
      <c r="A18" s="32">
        <f t="shared" ref="A18:A33" si="6">A17+1</f>
        <v>2.1</v>
      </c>
      <c r="B18" s="48">
        <f t="shared" si="5"/>
        <v>8.7987729592975725E-2</v>
      </c>
      <c r="C18" s="48">
        <f t="shared" si="5"/>
        <v>0.11586990421799556</v>
      </c>
      <c r="D18" s="48">
        <f t="shared" si="5"/>
        <v>1.6559740477821872E-3</v>
      </c>
      <c r="E18" s="48">
        <f t="shared" si="5"/>
        <v>8.8614900240737791E-3</v>
      </c>
    </row>
    <row r="19" spans="1:5" x14ac:dyDescent="0.25">
      <c r="A19" s="32">
        <f t="shared" si="6"/>
        <v>3.1</v>
      </c>
      <c r="B19" s="48">
        <f t="shared" si="5"/>
        <v>7.8734879837025915E-2</v>
      </c>
      <c r="C19" s="48">
        <f t="shared" si="5"/>
        <v>0.12255984971841777</v>
      </c>
      <c r="D19" s="48">
        <f t="shared" si="5"/>
        <v>5.634537782347817E-3</v>
      </c>
      <c r="E19" s="48">
        <f t="shared" si="5"/>
        <v>2.5522846489120794E-2</v>
      </c>
    </row>
    <row r="20" spans="1:5" x14ac:dyDescent="0.25">
      <c r="A20" s="32">
        <f t="shared" si="6"/>
        <v>4.0999999999999996</v>
      </c>
      <c r="B20" s="48">
        <f t="shared" si="5"/>
        <v>7.0455066082825757E-2</v>
      </c>
      <c r="C20" s="48">
        <f t="shared" si="5"/>
        <v>0.11614634707874344</v>
      </c>
      <c r="D20" s="48">
        <f t="shared" si="5"/>
        <v>1.2353275288601964E-2</v>
      </c>
      <c r="E20" s="48">
        <f t="shared" si="5"/>
        <v>4.736641535119495E-2</v>
      </c>
    </row>
    <row r="21" spans="1:5" x14ac:dyDescent="0.25">
      <c r="A21" s="32">
        <f t="shared" si="6"/>
        <v>5.0999999999999996</v>
      </c>
      <c r="B21" s="48">
        <f t="shared" si="5"/>
        <v>6.3045963199667099E-2</v>
      </c>
      <c r="C21" s="48">
        <f t="shared" si="5"/>
        <v>0.10352066362988299</v>
      </c>
      <c r="D21" s="48">
        <f t="shared" si="5"/>
        <v>2.1191542517233947E-2</v>
      </c>
      <c r="E21" s="48">
        <f t="shared" si="5"/>
        <v>6.8781011056336883E-2</v>
      </c>
    </row>
    <row r="22" spans="1:5" x14ac:dyDescent="0.25">
      <c r="A22" s="32">
        <f t="shared" si="6"/>
        <v>6.1</v>
      </c>
      <c r="B22" s="48">
        <f t="shared" si="5"/>
        <v>5.6416006637493993E-2</v>
      </c>
      <c r="C22" s="48">
        <f t="shared" si="5"/>
        <v>8.872007066104895E-2</v>
      </c>
      <c r="D22" s="48">
        <f t="shared" si="5"/>
        <v>3.1076806109128934E-2</v>
      </c>
      <c r="E22" s="48">
        <f t="shared" si="5"/>
        <v>8.5380747011817568E-2</v>
      </c>
    </row>
    <row r="23" spans="1:5" x14ac:dyDescent="0.25">
      <c r="A23" s="32">
        <f t="shared" si="6"/>
        <v>7.1</v>
      </c>
      <c r="B23" s="48">
        <f t="shared" si="5"/>
        <v>5.048326083689008E-2</v>
      </c>
      <c r="C23" s="48">
        <f t="shared" si="5"/>
        <v>7.3992136128724614E-2</v>
      </c>
      <c r="D23" s="48">
        <f t="shared" si="5"/>
        <v>4.086820900303699E-2</v>
      </c>
      <c r="E23" s="48">
        <f t="shared" si="5"/>
        <v>9.5044450486130583E-2</v>
      </c>
    </row>
    <row r="24" spans="1:5" x14ac:dyDescent="0.25">
      <c r="A24" s="32">
        <f t="shared" si="6"/>
        <v>8.1</v>
      </c>
      <c r="B24" s="48">
        <f t="shared" si="5"/>
        <v>4.5174406637844347E-2</v>
      </c>
      <c r="C24" s="48">
        <f t="shared" si="5"/>
        <v>6.0484961465774804E-2</v>
      </c>
      <c r="D24" s="48">
        <f t="shared" si="5"/>
        <v>4.9605229022118537E-2</v>
      </c>
      <c r="E24" s="48">
        <f t="shared" si="5"/>
        <v>9.765313805517617E-2</v>
      </c>
    </row>
    <row r="25" spans="1:5" x14ac:dyDescent="0.25">
      <c r="A25" s="32">
        <f t="shared" si="6"/>
        <v>9.1</v>
      </c>
      <c r="B25" s="48">
        <f t="shared" si="5"/>
        <v>4.0423835173303162E-2</v>
      </c>
      <c r="C25" s="48">
        <f t="shared" si="5"/>
        <v>4.8689908055876363E-2</v>
      </c>
      <c r="D25" s="48">
        <f t="shared" si="5"/>
        <v>5.6622380715393189E-2</v>
      </c>
      <c r="E25" s="48">
        <f t="shared" si="5"/>
        <v>9.4354899544495427E-2</v>
      </c>
    </row>
    <row r="26" spans="1:5" x14ac:dyDescent="0.25">
      <c r="A26" s="32">
        <f t="shared" si="6"/>
        <v>10.1</v>
      </c>
      <c r="B26" s="48">
        <f t="shared" si="5"/>
        <v>3.6172837049495296E-2</v>
      </c>
      <c r="C26" s="48">
        <f t="shared" si="5"/>
        <v>3.8721672601433332E-2</v>
      </c>
      <c r="D26" s="48">
        <f t="shared" si="5"/>
        <v>6.1566324078594685E-2</v>
      </c>
      <c r="E26" s="48">
        <f t="shared" si="5"/>
        <v>8.6843464656269673E-2</v>
      </c>
    </row>
    <row r="27" spans="1:5" x14ac:dyDescent="0.25">
      <c r="A27" s="32">
        <f t="shared" si="6"/>
        <v>11.1</v>
      </c>
      <c r="B27" s="48">
        <f t="shared" si="5"/>
        <v>3.2368876792607894E-2</v>
      </c>
      <c r="C27" s="48">
        <f t="shared" si="5"/>
        <v>3.0492349313418595E-2</v>
      </c>
      <c r="D27" s="48">
        <f t="shared" si="5"/>
        <v>6.4355373740524649E-2</v>
      </c>
      <c r="E27" s="48">
        <f t="shared" si="5"/>
        <v>7.68415860867354E-2</v>
      </c>
    </row>
    <row r="28" spans="1:5" x14ac:dyDescent="0.25">
      <c r="A28" s="32">
        <f t="shared" si="6"/>
        <v>12.1</v>
      </c>
      <c r="B28" s="48">
        <f t="shared" si="5"/>
        <v>2.8964943595145759E-2</v>
      </c>
      <c r="C28" s="48">
        <f t="shared" si="5"/>
        <v>2.3817076440884054E-2</v>
      </c>
      <c r="D28" s="48">
        <f t="shared" si="5"/>
        <v>6.5113277402297831E-2</v>
      </c>
      <c r="E28" s="48">
        <f t="shared" si="5"/>
        <v>6.5811023602039179E-2</v>
      </c>
    </row>
    <row r="29" spans="1:5" x14ac:dyDescent="0.25">
      <c r="A29" s="32">
        <f t="shared" si="6"/>
        <v>13.1</v>
      </c>
      <c r="B29" s="48">
        <f t="shared" si="5"/>
        <v>2.5918970338246982E-2</v>
      </c>
      <c r="C29" s="48">
        <f t="shared" si="5"/>
        <v>1.8476067855414741E-2</v>
      </c>
      <c r="D29" s="48">
        <f t="shared" si="5"/>
        <v>6.4098583119054267E-2</v>
      </c>
      <c r="E29" s="48">
        <f t="shared" si="5"/>
        <v>5.4839704521163643E-2</v>
      </c>
    </row>
    <row r="30" spans="1:5" x14ac:dyDescent="0.25">
      <c r="A30" s="32">
        <f t="shared" si="6"/>
        <v>14.1</v>
      </c>
      <c r="B30" s="48">
        <f t="shared" si="5"/>
        <v>2.3193313710008847E-2</v>
      </c>
      <c r="C30" s="48">
        <f t="shared" si="5"/>
        <v>1.4249267459323447E-2</v>
      </c>
      <c r="D30" s="48">
        <f t="shared" si="5"/>
        <v>6.1641737309555765E-2</v>
      </c>
      <c r="E30" s="48">
        <f t="shared" si="5"/>
        <v>4.4641536414617725E-2</v>
      </c>
    </row>
    <row r="31" spans="1:5" x14ac:dyDescent="0.25">
      <c r="A31" s="32">
        <f t="shared" si="6"/>
        <v>15.1</v>
      </c>
      <c r="B31" s="48">
        <f t="shared" si="5"/>
        <v>2.0754288994925672E-2</v>
      </c>
      <c r="C31" s="48">
        <f t="shared" si="5"/>
        <v>1.0934163045313241E-2</v>
      </c>
      <c r="D31" s="48">
        <f t="shared" si="5"/>
        <v>5.8095351220716476E-2</v>
      </c>
      <c r="E31" s="48">
        <f t="shared" si="5"/>
        <v>3.5614203076552213E-2</v>
      </c>
    </row>
    <row r="32" spans="1:5" x14ac:dyDescent="0.25">
      <c r="A32" s="32">
        <f t="shared" si="6"/>
        <v>16.100000000000001</v>
      </c>
      <c r="B32" s="48">
        <f t="shared" si="5"/>
        <v>1.8571753785187276E-2</v>
      </c>
      <c r="C32" s="48">
        <f t="shared" si="5"/>
        <v>8.353522506480875E-3</v>
      </c>
      <c r="D32" s="48">
        <f t="shared" si="5"/>
        <v>5.3798760431125026E-2</v>
      </c>
      <c r="E32" s="48">
        <f t="shared" si="5"/>
        <v>2.7917190158182146E-2</v>
      </c>
    </row>
    <row r="33" spans="1:14" x14ac:dyDescent="0.25">
      <c r="A33" s="32">
        <f t="shared" si="6"/>
        <v>17.100000000000001</v>
      </c>
      <c r="B33" s="48">
        <f t="shared" si="5"/>
        <v>1.6618735469181672E-2</v>
      </c>
      <c r="C33" s="48">
        <f t="shared" si="5"/>
        <v>6.3573343691954174E-3</v>
      </c>
      <c r="D33" s="48">
        <f t="shared" si="5"/>
        <v>4.9055575993100287E-2</v>
      </c>
      <c r="E33" s="48">
        <f t="shared" si="5"/>
        <v>2.1547922320691072E-2</v>
      </c>
    </row>
    <row r="34" spans="1:14" x14ac:dyDescent="0.25">
      <c r="A34" s="32">
        <f t="shared" ref="A34:A44" si="7">A33+1</f>
        <v>18.100000000000001</v>
      </c>
      <c r="B34" s="48">
        <f t="shared" si="5"/>
        <v>1.4871097893561261E-2</v>
      </c>
      <c r="C34" s="48">
        <f t="shared" si="5"/>
        <v>4.8216167955794425E-3</v>
      </c>
      <c r="D34" s="48">
        <f t="shared" si="5"/>
        <v>4.4121819134314885E-2</v>
      </c>
      <c r="E34" s="48">
        <f t="shared" si="5"/>
        <v>1.640544511484078E-2</v>
      </c>
    </row>
    <row r="35" spans="1:14" x14ac:dyDescent="0.25">
      <c r="A35" s="32">
        <f t="shared" si="7"/>
        <v>19.100000000000001</v>
      </c>
      <c r="B35" s="48">
        <f t="shared" si="5"/>
        <v>1.3307243079353969E-2</v>
      </c>
      <c r="C35" s="48">
        <f t="shared" si="5"/>
        <v>3.6457145066830727E-3</v>
      </c>
      <c r="D35" s="48">
        <f t="shared" si="5"/>
        <v>3.9201957384870839E-2</v>
      </c>
      <c r="E35" s="48">
        <f t="shared" si="5"/>
        <v>1.2338431285503042E-2</v>
      </c>
    </row>
    <row r="36" spans="1:14" x14ac:dyDescent="0.25">
      <c r="A36" s="32">
        <f t="shared" si="7"/>
        <v>20.100000000000001</v>
      </c>
      <c r="B36" s="48">
        <f t="shared" si="5"/>
        <v>1.1907844305811859E-2</v>
      </c>
      <c r="C36" s="48">
        <f t="shared" si="5"/>
        <v>2.7490365826374412E-3</v>
      </c>
      <c r="D36" s="48">
        <f t="shared" si="5"/>
        <v>3.4450353737657695E-2</v>
      </c>
      <c r="E36" s="48">
        <f t="shared" si="5"/>
        <v>9.1783257341193306E-3</v>
      </c>
    </row>
    <row r="37" spans="1:14" x14ac:dyDescent="0.25">
      <c r="A37" s="32">
        <f t="shared" si="7"/>
        <v>21.1</v>
      </c>
      <c r="B37" s="48">
        <f t="shared" si="5"/>
        <v>1.0655607263344568E-2</v>
      </c>
      <c r="C37" s="48">
        <f t="shared" si="5"/>
        <v>2.0677693319084401E-3</v>
      </c>
      <c r="D37" s="48">
        <f t="shared" si="5"/>
        <v>2.9976053129419748E-2</v>
      </c>
      <c r="E37" s="48">
        <f t="shared" si="5"/>
        <v>6.7602353718014133E-3</v>
      </c>
    </row>
    <row r="38" spans="1:14" x14ac:dyDescent="0.25">
      <c r="A38" s="32">
        <f t="shared" si="7"/>
        <v>22.1</v>
      </c>
      <c r="B38" s="48">
        <f t="shared" si="5"/>
        <v>9.535056323773489E-3</v>
      </c>
      <c r="C38" s="48">
        <f t="shared" si="5"/>
        <v>1.5518404963403714E-3</v>
      </c>
      <c r="D38" s="48">
        <f t="shared" si="5"/>
        <v>2.5849306499489168E-2</v>
      </c>
      <c r="E38" s="48">
        <f t="shared" si="5"/>
        <v>4.9346215347743838E-3</v>
      </c>
    </row>
    <row r="39" spans="1:14" x14ac:dyDescent="0.25">
      <c r="A39" s="32">
        <f t="shared" si="7"/>
        <v>23.1</v>
      </c>
      <c r="B39" s="48">
        <f t="shared" si="5"/>
        <v>8.5323432865520039E-3</v>
      </c>
      <c r="C39" s="48">
        <f t="shared" si="5"/>
        <v>1.1622564360761129E-3</v>
      </c>
      <c r="D39" s="48">
        <f t="shared" si="5"/>
        <v>2.2108684063797322E-2</v>
      </c>
      <c r="E39" s="48">
        <f t="shared" si="5"/>
        <v>3.5726085525031358E-3</v>
      </c>
    </row>
    <row r="40" spans="1:14" x14ac:dyDescent="0.25">
      <c r="A40" s="32">
        <f t="shared" si="7"/>
        <v>24.1</v>
      </c>
      <c r="B40" s="48">
        <f t="shared" si="5"/>
        <v>7.6350762373638692E-3</v>
      </c>
      <c r="C40" s="48">
        <f t="shared" si="5"/>
        <v>8.6884477789969574E-4</v>
      </c>
      <c r="D40" s="48">
        <f t="shared" si="5"/>
        <v>1.8768013926529815E-2</v>
      </c>
      <c r="E40" s="48">
        <f t="shared" si="5"/>
        <v>2.5671925474481929E-3</v>
      </c>
    </row>
    <row r="41" spans="1:14" x14ac:dyDescent="0.25">
      <c r="A41" s="32">
        <f t="shared" si="7"/>
        <v>25.1</v>
      </c>
      <c r="B41" s="48">
        <f t="shared" si="5"/>
        <v>6.8321664040683133E-3</v>
      </c>
      <c r="C41" s="48">
        <f t="shared" si="5"/>
        <v>6.4838662380003749E-4</v>
      </c>
      <c r="D41" s="48">
        <f t="shared" si="5"/>
        <v>1.5822685844432981E-2</v>
      </c>
      <c r="E41" s="48">
        <f t="shared" si="5"/>
        <v>1.8320525134451551E-3</v>
      </c>
    </row>
    <row r="42" spans="1:14" x14ac:dyDescent="0.25">
      <c r="A42" s="32">
        <f t="shared" si="7"/>
        <v>26.1</v>
      </c>
      <c r="B42" s="48">
        <f t="shared" si="5"/>
        <v>6.1136911173785792E-3</v>
      </c>
      <c r="C42" s="48">
        <f t="shared" si="5"/>
        <v>4.8309885186413652E-4</v>
      </c>
      <c r="D42" s="48">
        <f t="shared" si="5"/>
        <v>1.3255085135378731E-2</v>
      </c>
      <c r="E42" s="48">
        <f t="shared" si="5"/>
        <v>1.299145581190469E-3</v>
      </c>
    </row>
    <row r="43" spans="1:14" x14ac:dyDescent="0.25">
      <c r="A43" s="32">
        <f t="shared" si="7"/>
        <v>27.1</v>
      </c>
      <c r="B43" s="48">
        <f t="shared" si="5"/>
        <v>5.4707711826891305E-3</v>
      </c>
      <c r="C43" s="48">
        <f t="shared" si="5"/>
        <v>3.5941811451512153E-4</v>
      </c>
      <c r="D43" s="48">
        <f t="shared" si="5"/>
        <v>1.1039078669346392E-2</v>
      </c>
      <c r="E43" s="48">
        <f t="shared" si="5"/>
        <v>9.1585287627997825E-4</v>
      </c>
    </row>
    <row r="44" spans="1:14" x14ac:dyDescent="0.25">
      <c r="A44" s="32">
        <f t="shared" si="7"/>
        <v>28.1</v>
      </c>
      <c r="B44" s="48">
        <f t="shared" si="5"/>
        <v>4.8954611475652823E-3</v>
      </c>
      <c r="C44" s="48">
        <f t="shared" si="5"/>
        <v>2.6703744454292225E-4</v>
      </c>
      <c r="D44" s="48">
        <f t="shared" si="5"/>
        <v>9.1435768025518276E-3</v>
      </c>
      <c r="E44" s="48">
        <f t="shared" si="5"/>
        <v>6.4213536487240166E-4</v>
      </c>
    </row>
    <row r="45" spans="1:14" x14ac:dyDescent="0.25">
      <c r="G45" s="31"/>
    </row>
    <row r="46" spans="1:14" x14ac:dyDescent="0.25">
      <c r="A46" s="46" t="s">
        <v>44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4" x14ac:dyDescent="0.25">
      <c r="G47" s="31" t="str">
        <f>"Показатели Гамма распределения: Gamma(альфа="&amp;B49&amp;"; бета="&amp;B50&amp;")"</f>
        <v>Показатели Гамма распределения: Gamma(альфа=3; бета=3)</v>
      </c>
    </row>
    <row r="48" spans="1:14" x14ac:dyDescent="0.25">
      <c r="A48" s="14" t="s">
        <v>17</v>
      </c>
      <c r="B48" s="14" t="s">
        <v>9</v>
      </c>
    </row>
    <row r="49" spans="1:7" x14ac:dyDescent="0.25">
      <c r="A49" s="15" t="s">
        <v>30</v>
      </c>
      <c r="B49" s="16">
        <v>3</v>
      </c>
    </row>
    <row r="50" spans="1:7" x14ac:dyDescent="0.25">
      <c r="A50" s="15" t="s">
        <v>31</v>
      </c>
      <c r="B50" s="16">
        <v>3</v>
      </c>
    </row>
    <row r="51" spans="1:7" x14ac:dyDescent="0.25">
      <c r="A51" s="18" t="s">
        <v>47</v>
      </c>
      <c r="B51" s="19">
        <f>B49*B50</f>
        <v>9</v>
      </c>
    </row>
    <row r="52" spans="1:7" x14ac:dyDescent="0.25">
      <c r="A52" s="15" t="s">
        <v>12</v>
      </c>
      <c r="B52" s="19">
        <f>B49*B50*B50</f>
        <v>27</v>
      </c>
    </row>
    <row r="53" spans="1:7" x14ac:dyDescent="0.25">
      <c r="A53" s="15" t="s">
        <v>6</v>
      </c>
      <c r="B53" s="19">
        <f>IF(B49&gt;=1,(B49-1)*B50,NA())</f>
        <v>6</v>
      </c>
    </row>
    <row r="55" spans="1:7" ht="36" x14ac:dyDescent="0.25">
      <c r="A55" s="18" t="s">
        <v>3</v>
      </c>
      <c r="B55" s="49" t="s">
        <v>19</v>
      </c>
      <c r="C55" s="49" t="s">
        <v>15</v>
      </c>
    </row>
    <row r="56" spans="1:7" x14ac:dyDescent="0.25">
      <c r="A56" s="32">
        <v>0.1</v>
      </c>
      <c r="B56" s="48">
        <f>_xlfn.GAMMA.DIST($A56,$B$49,$B$50,TRUE)</f>
        <v>6.0205572150090564E-6</v>
      </c>
      <c r="C56" s="48">
        <f>_xlfn.GAMMA.DIST($A56,$B$49,$B$50,FALSE)</f>
        <v>1.7911409268185299E-4</v>
      </c>
    </row>
    <row r="57" spans="1:7" x14ac:dyDescent="0.25">
      <c r="A57" s="32">
        <f>A56+$B$51/4</f>
        <v>2.35</v>
      </c>
      <c r="B57" s="48">
        <f t="shared" ref="B57:B69" si="8">_xlfn.GAMMA.DIST($A57,B$49,B$50,TRUE)</f>
        <v>4.5056225926909083E-2</v>
      </c>
      <c r="C57" s="48">
        <f t="shared" ref="C57:C69" si="9">_xlfn.GAMMA.DIST($A57,$B$49,$B$50,FALSE)</f>
        <v>4.672449546874561E-2</v>
      </c>
    </row>
    <row r="58" spans="1:7" x14ac:dyDescent="0.25">
      <c r="A58" s="32">
        <f t="shared" ref="A58:A69" si="10">A57+$B$51/4</f>
        <v>4.5999999999999996</v>
      </c>
      <c r="B58" s="48">
        <f t="shared" si="8"/>
        <v>0.19956583512797058</v>
      </c>
      <c r="C58" s="48">
        <f t="shared" si="9"/>
        <v>8.4567540087338411E-2</v>
      </c>
    </row>
    <row r="59" spans="1:7" x14ac:dyDescent="0.25">
      <c r="A59" s="32">
        <f t="shared" si="10"/>
        <v>6.85</v>
      </c>
      <c r="B59" s="48">
        <f t="shared" si="8"/>
        <v>0.39953670025502125</v>
      </c>
      <c r="C59" s="48">
        <f t="shared" si="9"/>
        <v>8.8582578170620291E-2</v>
      </c>
    </row>
    <row r="60" spans="1:7" x14ac:dyDescent="0.25">
      <c r="A60" s="32">
        <f t="shared" si="10"/>
        <v>9.1</v>
      </c>
      <c r="B60" s="48">
        <f t="shared" si="8"/>
        <v>0.58423634005693714</v>
      </c>
      <c r="C60" s="48">
        <f t="shared" si="9"/>
        <v>7.3846360551412471E-2</v>
      </c>
    </row>
    <row r="61" spans="1:7" x14ac:dyDescent="0.25">
      <c r="A61" s="32">
        <f t="shared" si="10"/>
        <v>11.35</v>
      </c>
      <c r="B61" s="48">
        <f t="shared" si="8"/>
        <v>0.72840073600884359</v>
      </c>
      <c r="C61" s="48">
        <f t="shared" si="9"/>
        <v>5.4264670886018232E-2</v>
      </c>
    </row>
    <row r="62" spans="1:7" x14ac:dyDescent="0.25">
      <c r="A62" s="32">
        <f t="shared" si="10"/>
        <v>13.6</v>
      </c>
      <c r="B62" s="48">
        <f t="shared" si="8"/>
        <v>0.83013664573450163</v>
      </c>
      <c r="C62" s="48">
        <f t="shared" si="9"/>
        <v>3.6802930846390441E-2</v>
      </c>
      <c r="G62" s="31" t="str">
        <f>"Показатели Гамма распределения (плотность вероятности): Gamma(альфа="&amp;B49&amp;"; бета="&amp;B50&amp;")"</f>
        <v>Показатели Гамма распределения (плотность вероятности): Gamma(альфа=3; бета=3)</v>
      </c>
    </row>
    <row r="63" spans="1:7" x14ac:dyDescent="0.25">
      <c r="A63" s="32">
        <f t="shared" si="10"/>
        <v>15.85</v>
      </c>
      <c r="B63" s="48">
        <f t="shared" si="8"/>
        <v>0.89727149317836807</v>
      </c>
      <c r="C63" s="48">
        <f t="shared" si="9"/>
        <v>2.3612515747263692E-2</v>
      </c>
    </row>
    <row r="64" spans="1:7" x14ac:dyDescent="0.25">
      <c r="A64" s="32">
        <f t="shared" si="10"/>
        <v>18.100000000000001</v>
      </c>
      <c r="B64" s="48">
        <f t="shared" si="8"/>
        <v>0.9395020285988912</v>
      </c>
      <c r="C64" s="48">
        <f t="shared" si="9"/>
        <v>1.4545210666664652E-2</v>
      </c>
    </row>
    <row r="65" spans="1:9" x14ac:dyDescent="0.25">
      <c r="A65" s="32">
        <f t="shared" si="10"/>
        <v>20.350000000000001</v>
      </c>
      <c r="B65" s="48">
        <f t="shared" si="8"/>
        <v>0.96513036411999975</v>
      </c>
      <c r="C65" s="48">
        <f t="shared" si="9"/>
        <v>8.6850201767433247E-3</v>
      </c>
    </row>
    <row r="66" spans="1:9" x14ac:dyDescent="0.25">
      <c r="A66" s="32">
        <f t="shared" si="10"/>
        <v>22.6</v>
      </c>
      <c r="B66" s="48">
        <f t="shared" si="8"/>
        <v>0.98025551209484507</v>
      </c>
      <c r="C66" s="48">
        <f t="shared" si="9"/>
        <v>5.0598544175030086E-3</v>
      </c>
    </row>
    <row r="67" spans="1:9" x14ac:dyDescent="0.25">
      <c r="A67" s="32">
        <f t="shared" si="10"/>
        <v>24.85</v>
      </c>
      <c r="B67" s="48">
        <f t="shared" si="8"/>
        <v>0.98898505597923891</v>
      </c>
      <c r="C67" s="48">
        <f t="shared" si="9"/>
        <v>2.8897020622700425E-3</v>
      </c>
    </row>
    <row r="68" spans="1:9" x14ac:dyDescent="0.25">
      <c r="A68" s="32">
        <f t="shared" si="10"/>
        <v>27.1</v>
      </c>
      <c r="B68" s="48">
        <f t="shared" si="8"/>
        <v>0.99393226625530473</v>
      </c>
      <c r="C68" s="48">
        <f t="shared" si="9"/>
        <v>1.6233718172266316E-3</v>
      </c>
    </row>
    <row r="69" spans="1:9" x14ac:dyDescent="0.25">
      <c r="A69" s="32">
        <f t="shared" si="10"/>
        <v>29.35</v>
      </c>
      <c r="B69" s="48">
        <f t="shared" si="8"/>
        <v>0.9966936615397648</v>
      </c>
      <c r="C69" s="48">
        <f t="shared" si="9"/>
        <v>8.9944532755483701E-4</v>
      </c>
    </row>
    <row r="72" spans="1:9" x14ac:dyDescent="0.25">
      <c r="A72" s="4" t="s">
        <v>42</v>
      </c>
      <c r="B72" s="4" t="s">
        <v>3</v>
      </c>
      <c r="C72" s="4" t="s">
        <v>45</v>
      </c>
      <c r="D72" s="4" t="s">
        <v>46</v>
      </c>
      <c r="G72" s="50"/>
      <c r="H72" s="51"/>
      <c r="I72" s="51"/>
    </row>
    <row r="73" spans="1:9" x14ac:dyDescent="0.25">
      <c r="A73" s="3" t="s">
        <v>4</v>
      </c>
      <c r="B73" s="33">
        <f>B51</f>
        <v>9</v>
      </c>
      <c r="C73" s="3">
        <f>0</f>
        <v>0</v>
      </c>
      <c r="D73" s="3">
        <f>0</f>
        <v>0</v>
      </c>
      <c r="G73" s="50"/>
      <c r="H73" s="51"/>
      <c r="I73" s="51"/>
    </row>
    <row r="74" spans="1:9" x14ac:dyDescent="0.25">
      <c r="A74" s="3" t="s">
        <v>4</v>
      </c>
      <c r="B74" s="33">
        <f>B73</f>
        <v>9</v>
      </c>
      <c r="C74" s="33">
        <f>_xlfn.GAMMA.DIST($B74,$B$49,$B$50,TRUE)</f>
        <v>0.57680991887315658</v>
      </c>
      <c r="D74" s="33">
        <f>_xlfn.GAMMA.DIST($B74,$B$49,$B$50,FALSE)</f>
        <v>7.4680602551795927E-2</v>
      </c>
      <c r="G74" s="50"/>
      <c r="H74" s="51"/>
      <c r="I74" s="51"/>
    </row>
    <row r="75" spans="1:9" x14ac:dyDescent="0.25">
      <c r="A75" s="3" t="s">
        <v>5</v>
      </c>
      <c r="B75" s="33">
        <f>_xlfn.GAMMA.INV(0.5,B49,B50)</f>
        <v>8.0221809411706815</v>
      </c>
      <c r="C75" s="3">
        <v>0</v>
      </c>
      <c r="D75" s="3">
        <v>0</v>
      </c>
      <c r="G75" s="50"/>
      <c r="H75" s="51"/>
      <c r="I75" s="51"/>
    </row>
    <row r="76" spans="1:9" x14ac:dyDescent="0.25">
      <c r="A76" s="3" t="s">
        <v>5</v>
      </c>
      <c r="B76" s="33">
        <f>B75</f>
        <v>8.0221809411706815</v>
      </c>
      <c r="C76" s="33">
        <f>_xlfn.GAMMA.DIST($B76,$B$49,$B$50,TRUE)</f>
        <v>0.5</v>
      </c>
      <c r="D76" s="33">
        <f>_xlfn.GAMMA.DIST($B76,$B$49,$B$50,FALSE)</f>
        <v>8.2198048764155179E-2</v>
      </c>
    </row>
    <row r="77" spans="1:9" x14ac:dyDescent="0.25">
      <c r="A77" s="3" t="s">
        <v>6</v>
      </c>
      <c r="B77" s="33">
        <f>B53</f>
        <v>6</v>
      </c>
      <c r="C77" s="3">
        <v>0</v>
      </c>
      <c r="D77" s="3">
        <v>0</v>
      </c>
    </row>
    <row r="78" spans="1:9" x14ac:dyDescent="0.25">
      <c r="A78" s="3" t="str">
        <f>A77</f>
        <v>Мода</v>
      </c>
      <c r="B78" s="33">
        <f>B77</f>
        <v>6</v>
      </c>
      <c r="C78" s="33">
        <f>_xlfn.GAMMA.DIST($B78,$B$49,$B$50,TRUE)</f>
        <v>0.3233235838169366</v>
      </c>
      <c r="D78" s="33">
        <f>_xlfn.GAMMA.DIST($B78,$B$49,$B$50,FALSE)</f>
        <v>9.022352215774182E-2</v>
      </c>
    </row>
    <row r="79" spans="1:9" x14ac:dyDescent="0.25">
      <c r="A79" s="50"/>
      <c r="B79" s="51"/>
      <c r="C79" s="51"/>
    </row>
  </sheetData>
  <hyperlinks>
    <hyperlink ref="A1:D1" r:id="rId1" display="Файл скачан с сайта excel2.ru &gt;&gt;&gt;"/>
    <hyperlink ref="A2" r:id="rId2"/>
    <hyperlink ref="N2" r:id="rId3" display="Задать вопрос"/>
  </hyperlinks>
  <pageMargins left="0.7" right="0.7" top="0.75" bottom="0.75" header="0.3" footer="0.3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7" name="Group Box 1">
              <controlPr defaultSize="0" autoFill="0" autoPict="0">
                <anchor mov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9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8" name="Option Button 2">
              <controlPr defaultSize="0" autoFill="0" autoLine="0" autoPict="0">
                <anchor moveWithCells="1">
                  <from>
                    <xdr:col>6</xdr:col>
                    <xdr:colOff>133350</xdr:colOff>
                    <xdr:row>6</xdr:row>
                    <xdr:rowOff>0</xdr:rowOff>
                  </from>
                  <to>
                    <xdr:col>8</xdr:col>
                    <xdr:colOff>85725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9" name="Option Button 3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38100</xdr:rowOff>
                  </from>
                  <to>
                    <xdr:col>8</xdr:col>
                    <xdr:colOff>85725</xdr:colOff>
                    <xdr:row>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4"/>
  <sheetViews>
    <sheetView workbookViewId="0">
      <selection activeCell="A38" sqref="A38"/>
    </sheetView>
  </sheetViews>
  <sheetFormatPr defaultRowHeight="12.75" x14ac:dyDescent="0.2"/>
  <cols>
    <col min="1" max="1" width="15.85546875" style="35" customWidth="1"/>
    <col min="2" max="3" width="10.5703125" style="35" customWidth="1"/>
    <col min="4" max="16384" width="9.140625" style="35"/>
  </cols>
  <sheetData>
    <row r="1" spans="1:3" ht="15" x14ac:dyDescent="0.25">
      <c r="A1" s="34" t="s">
        <v>49</v>
      </c>
    </row>
    <row r="3" spans="1:3" x14ac:dyDescent="0.2">
      <c r="A3" s="14" t="s">
        <v>17</v>
      </c>
      <c r="B3" s="14" t="s">
        <v>9</v>
      </c>
      <c r="C3" s="14" t="s">
        <v>48</v>
      </c>
    </row>
    <row r="4" spans="1:3" x14ac:dyDescent="0.2">
      <c r="A4" s="15" t="s">
        <v>30</v>
      </c>
      <c r="B4" s="16">
        <v>1</v>
      </c>
      <c r="C4" s="41">
        <f ca="1">AVERAGE(B15:B214)^2/_xlfn.VAR.S(B15:B214)</f>
        <v>0.88312693953156129</v>
      </c>
    </row>
    <row r="5" spans="1:3" x14ac:dyDescent="0.2">
      <c r="A5" s="15" t="s">
        <v>31</v>
      </c>
      <c r="B5" s="16">
        <v>4</v>
      </c>
      <c r="C5" s="41">
        <f ca="1">_xlfn.VAR.S(B15:B214)/AVERAGE(B15:B214)</f>
        <v>4.8215840463512603</v>
      </c>
    </row>
    <row r="6" spans="1:3" x14ac:dyDescent="0.2">
      <c r="A6" s="17"/>
    </row>
    <row r="7" spans="1:3" ht="38.25" x14ac:dyDescent="0.2">
      <c r="A7" s="36" t="s">
        <v>22</v>
      </c>
      <c r="B7" s="32">
        <f ca="1">COUNT(B15:B214)</f>
        <v>200</v>
      </c>
    </row>
    <row r="8" spans="1:3" x14ac:dyDescent="0.2">
      <c r="A8" s="42"/>
      <c r="B8" s="43"/>
    </row>
    <row r="9" spans="1:3" ht="25.5" x14ac:dyDescent="0.2">
      <c r="A9" s="39" t="s">
        <v>10</v>
      </c>
      <c r="B9" s="40" t="s">
        <v>48</v>
      </c>
      <c r="C9" s="39" t="s">
        <v>24</v>
      </c>
    </row>
    <row r="10" spans="1:3" ht="38.25" x14ac:dyDescent="0.2">
      <c r="A10" s="18" t="s">
        <v>21</v>
      </c>
      <c r="B10" s="41">
        <f ca="1">AVERAGE(B15:B214)</f>
        <v>4.2580707625483907</v>
      </c>
      <c r="C10" s="38">
        <f>B4*B5</f>
        <v>4</v>
      </c>
    </row>
    <row r="11" spans="1:3" ht="25.5" x14ac:dyDescent="0.2">
      <c r="A11" s="18" t="s">
        <v>23</v>
      </c>
      <c r="B11" s="41">
        <f ca="1">_xlfn.STDEV.S(B15:B214)</f>
        <v>4.5310755960299387</v>
      </c>
      <c r="C11" s="19">
        <f>SQRT(B4*B5*B5)</f>
        <v>4</v>
      </c>
    </row>
    <row r="12" spans="1:3" x14ac:dyDescent="0.2">
      <c r="A12" s="18" t="s">
        <v>12</v>
      </c>
      <c r="B12" s="41">
        <f ca="1">_xlfn.VAR.S(B15:B214)</f>
        <v>20.530646056938068</v>
      </c>
      <c r="C12" s="19">
        <f>B4*B5*B5</f>
        <v>16</v>
      </c>
    </row>
    <row r="14" spans="1:3" x14ac:dyDescent="0.2">
      <c r="B14" s="37" t="s">
        <v>50</v>
      </c>
    </row>
    <row r="15" spans="1:3" x14ac:dyDescent="0.2">
      <c r="B15" s="35">
        <f ca="1">_xlfn.GAMMA.INV(RAND(),$B$4,$B$5)</f>
        <v>0.82692163127425722</v>
      </c>
    </row>
    <row r="16" spans="1:3" x14ac:dyDescent="0.2">
      <c r="B16" s="35">
        <f t="shared" ref="B16:B79" ca="1" si="0">_xlfn.GAMMA.INV(RAND(),$B$4,$B$5)</f>
        <v>4.4677813362351282</v>
      </c>
    </row>
    <row r="17" spans="2:2" x14ac:dyDescent="0.2">
      <c r="B17" s="35">
        <f t="shared" ca="1" si="0"/>
        <v>1.6103307274328127</v>
      </c>
    </row>
    <row r="18" spans="2:2" x14ac:dyDescent="0.2">
      <c r="B18" s="35">
        <f t="shared" ca="1" si="0"/>
        <v>1.0724280832263517</v>
      </c>
    </row>
    <row r="19" spans="2:2" x14ac:dyDescent="0.2">
      <c r="B19" s="35">
        <f t="shared" ca="1" si="0"/>
        <v>2.4013038341895832</v>
      </c>
    </row>
    <row r="20" spans="2:2" x14ac:dyDescent="0.2">
      <c r="B20" s="35">
        <f t="shared" ca="1" si="0"/>
        <v>0.62983745194803897</v>
      </c>
    </row>
    <row r="21" spans="2:2" x14ac:dyDescent="0.2">
      <c r="B21" s="35">
        <f t="shared" ca="1" si="0"/>
        <v>2.3932462880425835</v>
      </c>
    </row>
    <row r="22" spans="2:2" x14ac:dyDescent="0.2">
      <c r="B22" s="35">
        <f t="shared" ca="1" si="0"/>
        <v>0.61490957816793212</v>
      </c>
    </row>
    <row r="23" spans="2:2" x14ac:dyDescent="0.2">
      <c r="B23" s="35">
        <f t="shared" ca="1" si="0"/>
        <v>3.1893902638976517</v>
      </c>
    </row>
    <row r="24" spans="2:2" x14ac:dyDescent="0.2">
      <c r="B24" s="35">
        <f t="shared" ca="1" si="0"/>
        <v>0.51548563462435826</v>
      </c>
    </row>
    <row r="25" spans="2:2" x14ac:dyDescent="0.2">
      <c r="B25" s="35">
        <f t="shared" ca="1" si="0"/>
        <v>1.6092463479483747</v>
      </c>
    </row>
    <row r="26" spans="2:2" x14ac:dyDescent="0.2">
      <c r="B26" s="35">
        <f t="shared" ca="1" si="0"/>
        <v>0.20360373758329434</v>
      </c>
    </row>
    <row r="27" spans="2:2" x14ac:dyDescent="0.2">
      <c r="B27" s="35">
        <f t="shared" ca="1" si="0"/>
        <v>3.6390709891097184</v>
      </c>
    </row>
    <row r="28" spans="2:2" x14ac:dyDescent="0.2">
      <c r="B28" s="35">
        <f t="shared" ca="1" si="0"/>
        <v>0.31530147417049453</v>
      </c>
    </row>
    <row r="29" spans="2:2" x14ac:dyDescent="0.2">
      <c r="B29" s="35">
        <f t="shared" ca="1" si="0"/>
        <v>1.4701072104195121</v>
      </c>
    </row>
    <row r="30" spans="2:2" x14ac:dyDescent="0.2">
      <c r="B30" s="35">
        <f t="shared" ca="1" si="0"/>
        <v>4.2973103307350211</v>
      </c>
    </row>
    <row r="31" spans="2:2" x14ac:dyDescent="0.2">
      <c r="B31" s="35">
        <f t="shared" ca="1" si="0"/>
        <v>8.9945843106617751</v>
      </c>
    </row>
    <row r="32" spans="2:2" x14ac:dyDescent="0.2">
      <c r="B32" s="35">
        <f t="shared" ca="1" si="0"/>
        <v>8.5138162522411438</v>
      </c>
    </row>
    <row r="33" spans="2:2" x14ac:dyDescent="0.2">
      <c r="B33" s="35">
        <f t="shared" ca="1" si="0"/>
        <v>0.92882864538691701</v>
      </c>
    </row>
    <row r="34" spans="2:2" x14ac:dyDescent="0.2">
      <c r="B34" s="35">
        <f t="shared" ca="1" si="0"/>
        <v>3.6752692700113045</v>
      </c>
    </row>
    <row r="35" spans="2:2" x14ac:dyDescent="0.2">
      <c r="B35" s="35">
        <f t="shared" ca="1" si="0"/>
        <v>10.320508269472276</v>
      </c>
    </row>
    <row r="36" spans="2:2" x14ac:dyDescent="0.2">
      <c r="B36" s="35">
        <f t="shared" ca="1" si="0"/>
        <v>0.48812250745399099</v>
      </c>
    </row>
    <row r="37" spans="2:2" x14ac:dyDescent="0.2">
      <c r="B37" s="35">
        <f t="shared" ca="1" si="0"/>
        <v>18.48729605133261</v>
      </c>
    </row>
    <row r="38" spans="2:2" x14ac:dyDescent="0.2">
      <c r="B38" s="35">
        <f t="shared" ca="1" si="0"/>
        <v>0.62958477958842951</v>
      </c>
    </row>
    <row r="39" spans="2:2" x14ac:dyDescent="0.2">
      <c r="B39" s="35">
        <f t="shared" ca="1" si="0"/>
        <v>3.0477190974492013E-2</v>
      </c>
    </row>
    <row r="40" spans="2:2" x14ac:dyDescent="0.2">
      <c r="B40" s="35">
        <f t="shared" ca="1" si="0"/>
        <v>2.457248534931682E-2</v>
      </c>
    </row>
    <row r="41" spans="2:2" x14ac:dyDescent="0.2">
      <c r="B41" s="35">
        <f t="shared" ca="1" si="0"/>
        <v>3.2851658684501119</v>
      </c>
    </row>
    <row r="42" spans="2:2" x14ac:dyDescent="0.2">
      <c r="B42" s="35">
        <f t="shared" ca="1" si="0"/>
        <v>8.7776831444764429</v>
      </c>
    </row>
    <row r="43" spans="2:2" x14ac:dyDescent="0.2">
      <c r="B43" s="35">
        <f t="shared" ca="1" si="0"/>
        <v>6.9376092064976298</v>
      </c>
    </row>
    <row r="44" spans="2:2" x14ac:dyDescent="0.2">
      <c r="B44" s="35">
        <f t="shared" ca="1" si="0"/>
        <v>4.8641569610184465</v>
      </c>
    </row>
    <row r="45" spans="2:2" x14ac:dyDescent="0.2">
      <c r="B45" s="35">
        <f t="shared" ca="1" si="0"/>
        <v>8.8486381036977999</v>
      </c>
    </row>
    <row r="46" spans="2:2" x14ac:dyDescent="0.2">
      <c r="B46" s="35">
        <f t="shared" ca="1" si="0"/>
        <v>4.737031299585543</v>
      </c>
    </row>
    <row r="47" spans="2:2" x14ac:dyDescent="0.2">
      <c r="B47" s="35">
        <f t="shared" ca="1" si="0"/>
        <v>13.545288632003782</v>
      </c>
    </row>
    <row r="48" spans="2:2" x14ac:dyDescent="0.2">
      <c r="B48" s="35">
        <f t="shared" ca="1" si="0"/>
        <v>1.7482205783609825</v>
      </c>
    </row>
    <row r="49" spans="2:2" x14ac:dyDescent="0.2">
      <c r="B49" s="35">
        <f t="shared" ca="1" si="0"/>
        <v>7.5260187698147183</v>
      </c>
    </row>
    <row r="50" spans="2:2" x14ac:dyDescent="0.2">
      <c r="B50" s="35">
        <f t="shared" ca="1" si="0"/>
        <v>2.3824418309157456</v>
      </c>
    </row>
    <row r="51" spans="2:2" x14ac:dyDescent="0.2">
      <c r="B51" s="35">
        <f t="shared" ca="1" si="0"/>
        <v>12.006360951774603</v>
      </c>
    </row>
    <row r="52" spans="2:2" x14ac:dyDescent="0.2">
      <c r="B52" s="35">
        <f t="shared" ca="1" si="0"/>
        <v>0.15385813238335519</v>
      </c>
    </row>
    <row r="53" spans="2:2" x14ac:dyDescent="0.2">
      <c r="B53" s="35">
        <f t="shared" ca="1" si="0"/>
        <v>0.18968659082394987</v>
      </c>
    </row>
    <row r="54" spans="2:2" x14ac:dyDescent="0.2">
      <c r="B54" s="35">
        <f t="shared" ca="1" si="0"/>
        <v>7.0560239150486108</v>
      </c>
    </row>
    <row r="55" spans="2:2" x14ac:dyDescent="0.2">
      <c r="B55" s="35">
        <f t="shared" ca="1" si="0"/>
        <v>1.1445937698919801</v>
      </c>
    </row>
    <row r="56" spans="2:2" x14ac:dyDescent="0.2">
      <c r="B56" s="35">
        <f t="shared" ca="1" si="0"/>
        <v>4.466333839344423</v>
      </c>
    </row>
    <row r="57" spans="2:2" x14ac:dyDescent="0.2">
      <c r="B57" s="35">
        <f t="shared" ca="1" si="0"/>
        <v>0.67984574994549629</v>
      </c>
    </row>
    <row r="58" spans="2:2" x14ac:dyDescent="0.2">
      <c r="B58" s="35">
        <f t="shared" ca="1" si="0"/>
        <v>0.34207236384454848</v>
      </c>
    </row>
    <row r="59" spans="2:2" x14ac:dyDescent="0.2">
      <c r="B59" s="35">
        <f t="shared" ca="1" si="0"/>
        <v>0.83137126375092496</v>
      </c>
    </row>
    <row r="60" spans="2:2" x14ac:dyDescent="0.2">
      <c r="B60" s="35">
        <f t="shared" ca="1" si="0"/>
        <v>2.2481893647124536</v>
      </c>
    </row>
    <row r="61" spans="2:2" x14ac:dyDescent="0.2">
      <c r="B61" s="35">
        <f t="shared" ca="1" si="0"/>
        <v>12.75956041416894</v>
      </c>
    </row>
    <row r="62" spans="2:2" x14ac:dyDescent="0.2">
      <c r="B62" s="35">
        <f t="shared" ca="1" si="0"/>
        <v>4.4744931921243891</v>
      </c>
    </row>
    <row r="63" spans="2:2" x14ac:dyDescent="0.2">
      <c r="B63" s="35">
        <f t="shared" ca="1" si="0"/>
        <v>0.61206230928606353</v>
      </c>
    </row>
    <row r="64" spans="2:2" x14ac:dyDescent="0.2">
      <c r="B64" s="35">
        <f t="shared" ca="1" si="0"/>
        <v>18.706055067364563</v>
      </c>
    </row>
    <row r="65" spans="2:2" x14ac:dyDescent="0.2">
      <c r="B65" s="35">
        <f t="shared" ca="1" si="0"/>
        <v>8.8402405402798507</v>
      </c>
    </row>
    <row r="66" spans="2:2" x14ac:dyDescent="0.2">
      <c r="B66" s="35">
        <f t="shared" ca="1" si="0"/>
        <v>0.90479396748764807</v>
      </c>
    </row>
    <row r="67" spans="2:2" x14ac:dyDescent="0.2">
      <c r="B67" s="35">
        <f t="shared" ca="1" si="0"/>
        <v>2.3457627828809242</v>
      </c>
    </row>
    <row r="68" spans="2:2" x14ac:dyDescent="0.2">
      <c r="B68" s="35">
        <f t="shared" ca="1" si="0"/>
        <v>14.43996056747563</v>
      </c>
    </row>
    <row r="69" spans="2:2" x14ac:dyDescent="0.2">
      <c r="B69" s="35">
        <f t="shared" ca="1" si="0"/>
        <v>0.33985203405063374</v>
      </c>
    </row>
    <row r="70" spans="2:2" x14ac:dyDescent="0.2">
      <c r="B70" s="35">
        <f t="shared" ca="1" si="0"/>
        <v>11.35398267554883</v>
      </c>
    </row>
    <row r="71" spans="2:2" x14ac:dyDescent="0.2">
      <c r="B71" s="35">
        <f t="shared" ca="1" si="0"/>
        <v>9.833051550044468</v>
      </c>
    </row>
    <row r="72" spans="2:2" x14ac:dyDescent="0.2">
      <c r="B72" s="35">
        <f t="shared" ca="1" si="0"/>
        <v>0.59367882386868975</v>
      </c>
    </row>
    <row r="73" spans="2:2" x14ac:dyDescent="0.2">
      <c r="B73" s="35">
        <f t="shared" ca="1" si="0"/>
        <v>0.35811127946832155</v>
      </c>
    </row>
    <row r="74" spans="2:2" x14ac:dyDescent="0.2">
      <c r="B74" s="35">
        <f t="shared" ca="1" si="0"/>
        <v>11.650614042462914</v>
      </c>
    </row>
    <row r="75" spans="2:2" x14ac:dyDescent="0.2">
      <c r="B75" s="35">
        <f t="shared" ca="1" si="0"/>
        <v>0.72975747955729242</v>
      </c>
    </row>
    <row r="76" spans="2:2" x14ac:dyDescent="0.2">
      <c r="B76" s="35">
        <f t="shared" ca="1" si="0"/>
        <v>2.4373329443309717</v>
      </c>
    </row>
    <row r="77" spans="2:2" x14ac:dyDescent="0.2">
      <c r="B77" s="35">
        <f t="shared" ca="1" si="0"/>
        <v>1.5380443469065859</v>
      </c>
    </row>
    <row r="78" spans="2:2" x14ac:dyDescent="0.2">
      <c r="B78" s="35">
        <f t="shared" ca="1" si="0"/>
        <v>5.8697569841203743</v>
      </c>
    </row>
    <row r="79" spans="2:2" x14ac:dyDescent="0.2">
      <c r="B79" s="35">
        <f t="shared" ca="1" si="0"/>
        <v>2.0414230098992481</v>
      </c>
    </row>
    <row r="80" spans="2:2" x14ac:dyDescent="0.2">
      <c r="B80" s="35">
        <f t="shared" ref="B80:B143" ca="1" si="1">_xlfn.GAMMA.INV(RAND(),$B$4,$B$5)</f>
        <v>3.0664325416248017</v>
      </c>
    </row>
    <row r="81" spans="2:2" x14ac:dyDescent="0.2">
      <c r="B81" s="35">
        <f t="shared" ca="1" si="1"/>
        <v>0.86999218699359604</v>
      </c>
    </row>
    <row r="82" spans="2:2" x14ac:dyDescent="0.2">
      <c r="B82" s="35">
        <f t="shared" ca="1" si="1"/>
        <v>0.52698470610055714</v>
      </c>
    </row>
    <row r="83" spans="2:2" x14ac:dyDescent="0.2">
      <c r="B83" s="35">
        <f t="shared" ca="1" si="1"/>
        <v>0.96885452604349875</v>
      </c>
    </row>
    <row r="84" spans="2:2" x14ac:dyDescent="0.2">
      <c r="B84" s="35">
        <f t="shared" ca="1" si="1"/>
        <v>7.0217484707414721</v>
      </c>
    </row>
    <row r="85" spans="2:2" x14ac:dyDescent="0.2">
      <c r="B85" s="35">
        <f t="shared" ca="1" si="1"/>
        <v>1.3077182948346071</v>
      </c>
    </row>
    <row r="86" spans="2:2" x14ac:dyDescent="0.2">
      <c r="B86" s="35">
        <f t="shared" ca="1" si="1"/>
        <v>1.9866083356308257</v>
      </c>
    </row>
    <row r="87" spans="2:2" x14ac:dyDescent="0.2">
      <c r="B87" s="35">
        <f t="shared" ca="1" si="1"/>
        <v>1.6882361963946524</v>
      </c>
    </row>
    <row r="88" spans="2:2" x14ac:dyDescent="0.2">
      <c r="B88" s="35">
        <f t="shared" ca="1" si="1"/>
        <v>2.2143569699959551</v>
      </c>
    </row>
    <row r="89" spans="2:2" x14ac:dyDescent="0.2">
      <c r="B89" s="35">
        <f t="shared" ca="1" si="1"/>
        <v>2.873627508868692</v>
      </c>
    </row>
    <row r="90" spans="2:2" x14ac:dyDescent="0.2">
      <c r="B90" s="35">
        <f t="shared" ca="1" si="1"/>
        <v>3.8953327345469315</v>
      </c>
    </row>
    <row r="91" spans="2:2" x14ac:dyDescent="0.2">
      <c r="B91" s="35">
        <f t="shared" ca="1" si="1"/>
        <v>10.359546557787093</v>
      </c>
    </row>
    <row r="92" spans="2:2" x14ac:dyDescent="0.2">
      <c r="B92" s="35">
        <f t="shared" ca="1" si="1"/>
        <v>1.965040673512414</v>
      </c>
    </row>
    <row r="93" spans="2:2" x14ac:dyDescent="0.2">
      <c r="B93" s="35">
        <f t="shared" ca="1" si="1"/>
        <v>1.5509775362810025</v>
      </c>
    </row>
    <row r="94" spans="2:2" x14ac:dyDescent="0.2">
      <c r="B94" s="35">
        <f t="shared" ca="1" si="1"/>
        <v>0.90870918899731057</v>
      </c>
    </row>
    <row r="95" spans="2:2" x14ac:dyDescent="0.2">
      <c r="B95" s="35">
        <f t="shared" ca="1" si="1"/>
        <v>10.888601176138794</v>
      </c>
    </row>
    <row r="96" spans="2:2" x14ac:dyDescent="0.2">
      <c r="B96" s="35">
        <f t="shared" ca="1" si="1"/>
        <v>2.223897120400411</v>
      </c>
    </row>
    <row r="97" spans="2:2" x14ac:dyDescent="0.2">
      <c r="B97" s="35">
        <f t="shared" ca="1" si="1"/>
        <v>1.4407642411099961</v>
      </c>
    </row>
    <row r="98" spans="2:2" x14ac:dyDescent="0.2">
      <c r="B98" s="35">
        <f t="shared" ca="1" si="1"/>
        <v>3.3060185834636666</v>
      </c>
    </row>
    <row r="99" spans="2:2" x14ac:dyDescent="0.2">
      <c r="B99" s="35">
        <f t="shared" ca="1" si="1"/>
        <v>0.48891834437597526</v>
      </c>
    </row>
    <row r="100" spans="2:2" x14ac:dyDescent="0.2">
      <c r="B100" s="35">
        <f t="shared" ca="1" si="1"/>
        <v>24.778422832585353</v>
      </c>
    </row>
    <row r="101" spans="2:2" x14ac:dyDescent="0.2">
      <c r="B101" s="35">
        <f t="shared" ca="1" si="1"/>
        <v>1.265863562512636</v>
      </c>
    </row>
    <row r="102" spans="2:2" x14ac:dyDescent="0.2">
      <c r="B102" s="35">
        <f t="shared" ca="1" si="1"/>
        <v>5.4618758009998594</v>
      </c>
    </row>
    <row r="103" spans="2:2" x14ac:dyDescent="0.2">
      <c r="B103" s="35">
        <f t="shared" ca="1" si="1"/>
        <v>0.28737009187348173</v>
      </c>
    </row>
    <row r="104" spans="2:2" x14ac:dyDescent="0.2">
      <c r="B104" s="35">
        <f t="shared" ca="1" si="1"/>
        <v>0.60770067814549622</v>
      </c>
    </row>
    <row r="105" spans="2:2" x14ac:dyDescent="0.2">
      <c r="B105" s="35">
        <f t="shared" ca="1" si="1"/>
        <v>6.2662120271934674</v>
      </c>
    </row>
    <row r="106" spans="2:2" x14ac:dyDescent="0.2">
      <c r="B106" s="35">
        <f t="shared" ca="1" si="1"/>
        <v>12.397804859077661</v>
      </c>
    </row>
    <row r="107" spans="2:2" x14ac:dyDescent="0.2">
      <c r="B107" s="35">
        <f t="shared" ca="1" si="1"/>
        <v>2.6238012732066553</v>
      </c>
    </row>
    <row r="108" spans="2:2" x14ac:dyDescent="0.2">
      <c r="B108" s="35">
        <f t="shared" ca="1" si="1"/>
        <v>3.2421439119941082</v>
      </c>
    </row>
    <row r="109" spans="2:2" x14ac:dyDescent="0.2">
      <c r="B109" s="35">
        <f t="shared" ca="1" si="1"/>
        <v>0.45588278859125869</v>
      </c>
    </row>
    <row r="110" spans="2:2" x14ac:dyDescent="0.2">
      <c r="B110" s="35">
        <f t="shared" ca="1" si="1"/>
        <v>0.57025491123649319</v>
      </c>
    </row>
    <row r="111" spans="2:2" x14ac:dyDescent="0.2">
      <c r="B111" s="35">
        <f t="shared" ca="1" si="1"/>
        <v>0.78489403926405388</v>
      </c>
    </row>
    <row r="112" spans="2:2" x14ac:dyDescent="0.2">
      <c r="B112" s="35">
        <f t="shared" ca="1" si="1"/>
        <v>2.7228737873099149</v>
      </c>
    </row>
    <row r="113" spans="2:2" x14ac:dyDescent="0.2">
      <c r="B113" s="35">
        <f t="shared" ca="1" si="1"/>
        <v>2.521327590029288</v>
      </c>
    </row>
    <row r="114" spans="2:2" x14ac:dyDescent="0.2">
      <c r="B114" s="35">
        <f t="shared" ca="1" si="1"/>
        <v>1.9966447521535247</v>
      </c>
    </row>
    <row r="115" spans="2:2" x14ac:dyDescent="0.2">
      <c r="B115" s="35">
        <f t="shared" ca="1" si="1"/>
        <v>0.26265011532500343</v>
      </c>
    </row>
    <row r="116" spans="2:2" x14ac:dyDescent="0.2">
      <c r="B116" s="35">
        <f t="shared" ca="1" si="1"/>
        <v>2.2651292118710589</v>
      </c>
    </row>
    <row r="117" spans="2:2" x14ac:dyDescent="0.2">
      <c r="B117" s="35">
        <f t="shared" ca="1" si="1"/>
        <v>3.5193501742615911</v>
      </c>
    </row>
    <row r="118" spans="2:2" x14ac:dyDescent="0.2">
      <c r="B118" s="35">
        <f t="shared" ca="1" si="1"/>
        <v>4.556186930897864</v>
      </c>
    </row>
    <row r="119" spans="2:2" x14ac:dyDescent="0.2">
      <c r="B119" s="35">
        <f t="shared" ca="1" si="1"/>
        <v>0.24989646895800516</v>
      </c>
    </row>
    <row r="120" spans="2:2" x14ac:dyDescent="0.2">
      <c r="B120" s="35">
        <f t="shared" ca="1" si="1"/>
        <v>14.127757479960181</v>
      </c>
    </row>
    <row r="121" spans="2:2" x14ac:dyDescent="0.2">
      <c r="B121" s="35">
        <f t="shared" ca="1" si="1"/>
        <v>2.1554884616155809</v>
      </c>
    </row>
    <row r="122" spans="2:2" x14ac:dyDescent="0.2">
      <c r="B122" s="35">
        <f t="shared" ca="1" si="1"/>
        <v>15.615637030824004</v>
      </c>
    </row>
    <row r="123" spans="2:2" x14ac:dyDescent="0.2">
      <c r="B123" s="35">
        <f t="shared" ca="1" si="1"/>
        <v>0.35607276305938862</v>
      </c>
    </row>
    <row r="124" spans="2:2" x14ac:dyDescent="0.2">
      <c r="B124" s="35">
        <f t="shared" ca="1" si="1"/>
        <v>6.8094187638639978</v>
      </c>
    </row>
    <row r="125" spans="2:2" x14ac:dyDescent="0.2">
      <c r="B125" s="35">
        <f t="shared" ca="1" si="1"/>
        <v>2.0802951500882885</v>
      </c>
    </row>
    <row r="126" spans="2:2" x14ac:dyDescent="0.2">
      <c r="B126" s="35">
        <f t="shared" ca="1" si="1"/>
        <v>0.53503274530761202</v>
      </c>
    </row>
    <row r="127" spans="2:2" x14ac:dyDescent="0.2">
      <c r="B127" s="35">
        <f t="shared" ca="1" si="1"/>
        <v>0.56512922639060836</v>
      </c>
    </row>
    <row r="128" spans="2:2" x14ac:dyDescent="0.2">
      <c r="B128" s="35">
        <f t="shared" ca="1" si="1"/>
        <v>10.066114131943753</v>
      </c>
    </row>
    <row r="129" spans="2:2" x14ac:dyDescent="0.2">
      <c r="B129" s="35">
        <f t="shared" ca="1" si="1"/>
        <v>1.0056394026610409</v>
      </c>
    </row>
    <row r="130" spans="2:2" x14ac:dyDescent="0.2">
      <c r="B130" s="35">
        <f t="shared" ca="1" si="1"/>
        <v>0.55130756060864761</v>
      </c>
    </row>
    <row r="131" spans="2:2" x14ac:dyDescent="0.2">
      <c r="B131" s="35">
        <f t="shared" ca="1" si="1"/>
        <v>6.1456952435930292</v>
      </c>
    </row>
    <row r="132" spans="2:2" x14ac:dyDescent="0.2">
      <c r="B132" s="35">
        <f t="shared" ca="1" si="1"/>
        <v>4.0892488947197352</v>
      </c>
    </row>
    <row r="133" spans="2:2" x14ac:dyDescent="0.2">
      <c r="B133" s="35">
        <f t="shared" ca="1" si="1"/>
        <v>10.860499565198255</v>
      </c>
    </row>
    <row r="134" spans="2:2" x14ac:dyDescent="0.2">
      <c r="B134" s="35">
        <f t="shared" ca="1" si="1"/>
        <v>3.3489141166935239</v>
      </c>
    </row>
    <row r="135" spans="2:2" x14ac:dyDescent="0.2">
      <c r="B135" s="35">
        <f t="shared" ca="1" si="1"/>
        <v>0.62016284508107955</v>
      </c>
    </row>
    <row r="136" spans="2:2" x14ac:dyDescent="0.2">
      <c r="B136" s="35">
        <f t="shared" ca="1" si="1"/>
        <v>1.8372019066925629</v>
      </c>
    </row>
    <row r="137" spans="2:2" x14ac:dyDescent="0.2">
      <c r="B137" s="35">
        <f t="shared" ca="1" si="1"/>
        <v>4.1933132908537258</v>
      </c>
    </row>
    <row r="138" spans="2:2" x14ac:dyDescent="0.2">
      <c r="B138" s="35">
        <f t="shared" ca="1" si="1"/>
        <v>2.2450195671992974</v>
      </c>
    </row>
    <row r="139" spans="2:2" x14ac:dyDescent="0.2">
      <c r="B139" s="35">
        <f t="shared" ca="1" si="1"/>
        <v>3.0497077622857249</v>
      </c>
    </row>
    <row r="140" spans="2:2" x14ac:dyDescent="0.2">
      <c r="B140" s="35">
        <f t="shared" ca="1" si="1"/>
        <v>5.6548298094266567</v>
      </c>
    </row>
    <row r="141" spans="2:2" x14ac:dyDescent="0.2">
      <c r="B141" s="35">
        <f t="shared" ca="1" si="1"/>
        <v>2.0917344480631588</v>
      </c>
    </row>
    <row r="142" spans="2:2" x14ac:dyDescent="0.2">
      <c r="B142" s="35">
        <f t="shared" ca="1" si="1"/>
        <v>1.2853195994268505</v>
      </c>
    </row>
    <row r="143" spans="2:2" x14ac:dyDescent="0.2">
      <c r="B143" s="35">
        <f t="shared" ca="1" si="1"/>
        <v>0.43978987799157371</v>
      </c>
    </row>
    <row r="144" spans="2:2" x14ac:dyDescent="0.2">
      <c r="B144" s="35">
        <f t="shared" ref="B144:B207" ca="1" si="2">_xlfn.GAMMA.INV(RAND(),$B$4,$B$5)</f>
        <v>0.26747294337162347</v>
      </c>
    </row>
    <row r="145" spans="2:2" x14ac:dyDescent="0.2">
      <c r="B145" s="35">
        <f t="shared" ca="1" si="2"/>
        <v>2.7665058178235649</v>
      </c>
    </row>
    <row r="146" spans="2:2" x14ac:dyDescent="0.2">
      <c r="B146" s="35">
        <f t="shared" ca="1" si="2"/>
        <v>0.93973615232830532</v>
      </c>
    </row>
    <row r="147" spans="2:2" x14ac:dyDescent="0.2">
      <c r="B147" s="35">
        <f t="shared" ca="1" si="2"/>
        <v>2.4464695310429642E-2</v>
      </c>
    </row>
    <row r="148" spans="2:2" x14ac:dyDescent="0.2">
      <c r="B148" s="35">
        <f t="shared" ca="1" si="2"/>
        <v>2.3697356255355002</v>
      </c>
    </row>
    <row r="149" spans="2:2" x14ac:dyDescent="0.2">
      <c r="B149" s="35">
        <f t="shared" ca="1" si="2"/>
        <v>1.8674144375992148</v>
      </c>
    </row>
    <row r="150" spans="2:2" x14ac:dyDescent="0.2">
      <c r="B150" s="35">
        <f t="shared" ca="1" si="2"/>
        <v>1.5508991254169822</v>
      </c>
    </row>
    <row r="151" spans="2:2" x14ac:dyDescent="0.2">
      <c r="B151" s="35">
        <f t="shared" ca="1" si="2"/>
        <v>2.6272823128881906</v>
      </c>
    </row>
    <row r="152" spans="2:2" x14ac:dyDescent="0.2">
      <c r="B152" s="35">
        <f t="shared" ca="1" si="2"/>
        <v>9.7563288587818136</v>
      </c>
    </row>
    <row r="153" spans="2:2" x14ac:dyDescent="0.2">
      <c r="B153" s="35">
        <f t="shared" ca="1" si="2"/>
        <v>1.8481789175110588</v>
      </c>
    </row>
    <row r="154" spans="2:2" x14ac:dyDescent="0.2">
      <c r="B154" s="35">
        <f t="shared" ca="1" si="2"/>
        <v>7.7673623190696679</v>
      </c>
    </row>
    <row r="155" spans="2:2" x14ac:dyDescent="0.2">
      <c r="B155" s="35">
        <f t="shared" ca="1" si="2"/>
        <v>0.59885845159689888</v>
      </c>
    </row>
    <row r="156" spans="2:2" x14ac:dyDescent="0.2">
      <c r="B156" s="35">
        <f t="shared" ca="1" si="2"/>
        <v>11.212225243861578</v>
      </c>
    </row>
    <row r="157" spans="2:2" x14ac:dyDescent="0.2">
      <c r="B157" s="35">
        <f t="shared" ca="1" si="2"/>
        <v>4.1757937205537967</v>
      </c>
    </row>
    <row r="158" spans="2:2" x14ac:dyDescent="0.2">
      <c r="B158" s="35">
        <f t="shared" ca="1" si="2"/>
        <v>6.9276294249210686</v>
      </c>
    </row>
    <row r="159" spans="2:2" x14ac:dyDescent="0.2">
      <c r="B159" s="35">
        <f t="shared" ca="1" si="2"/>
        <v>0.77079386700431951</v>
      </c>
    </row>
    <row r="160" spans="2:2" x14ac:dyDescent="0.2">
      <c r="B160" s="35">
        <f t="shared" ca="1" si="2"/>
        <v>11.928508523993189</v>
      </c>
    </row>
    <row r="161" spans="2:2" x14ac:dyDescent="0.2">
      <c r="B161" s="35">
        <f t="shared" ca="1" si="2"/>
        <v>2.1716187731855698</v>
      </c>
    </row>
    <row r="162" spans="2:2" x14ac:dyDescent="0.2">
      <c r="B162" s="35">
        <f t="shared" ca="1" si="2"/>
        <v>14.524323963524148</v>
      </c>
    </row>
    <row r="163" spans="2:2" x14ac:dyDescent="0.2">
      <c r="B163" s="35">
        <f t="shared" ca="1" si="2"/>
        <v>1.6251332989729153</v>
      </c>
    </row>
    <row r="164" spans="2:2" x14ac:dyDescent="0.2">
      <c r="B164" s="35">
        <f t="shared" ca="1" si="2"/>
        <v>0.28136146840990522</v>
      </c>
    </row>
    <row r="165" spans="2:2" x14ac:dyDescent="0.2">
      <c r="B165" s="35">
        <f t="shared" ca="1" si="2"/>
        <v>1.7940319919919594</v>
      </c>
    </row>
    <row r="166" spans="2:2" x14ac:dyDescent="0.2">
      <c r="B166" s="35">
        <f t="shared" ca="1" si="2"/>
        <v>15.179234860388746</v>
      </c>
    </row>
    <row r="167" spans="2:2" x14ac:dyDescent="0.2">
      <c r="B167" s="35">
        <f t="shared" ca="1" si="2"/>
        <v>7.1879558650571269</v>
      </c>
    </row>
    <row r="168" spans="2:2" x14ac:dyDescent="0.2">
      <c r="B168" s="35">
        <f t="shared" ca="1" si="2"/>
        <v>3.1694247712550285</v>
      </c>
    </row>
    <row r="169" spans="2:2" x14ac:dyDescent="0.2">
      <c r="B169" s="35">
        <f t="shared" ca="1" si="2"/>
        <v>10.76195143162707</v>
      </c>
    </row>
    <row r="170" spans="2:2" x14ac:dyDescent="0.2">
      <c r="B170" s="35">
        <f t="shared" ca="1" si="2"/>
        <v>6.7062020262954416</v>
      </c>
    </row>
    <row r="171" spans="2:2" x14ac:dyDescent="0.2">
      <c r="B171" s="35">
        <f t="shared" ca="1" si="2"/>
        <v>3.75427027918473</v>
      </c>
    </row>
    <row r="172" spans="2:2" x14ac:dyDescent="0.2">
      <c r="B172" s="35">
        <f t="shared" ca="1" si="2"/>
        <v>2.3910367890852662</v>
      </c>
    </row>
    <row r="173" spans="2:2" x14ac:dyDescent="0.2">
      <c r="B173" s="35">
        <f t="shared" ca="1" si="2"/>
        <v>3.3985687937243951</v>
      </c>
    </row>
    <row r="174" spans="2:2" x14ac:dyDescent="0.2">
      <c r="B174" s="35">
        <f t="shared" ca="1" si="2"/>
        <v>1.9970769547437572</v>
      </c>
    </row>
    <row r="175" spans="2:2" x14ac:dyDescent="0.2">
      <c r="B175" s="35">
        <f t="shared" ca="1" si="2"/>
        <v>2.7419421542351521</v>
      </c>
    </row>
    <row r="176" spans="2:2" x14ac:dyDescent="0.2">
      <c r="B176" s="35">
        <f t="shared" ca="1" si="2"/>
        <v>2.1726766579077834</v>
      </c>
    </row>
    <row r="177" spans="2:2" x14ac:dyDescent="0.2">
      <c r="B177" s="35">
        <f t="shared" ca="1" si="2"/>
        <v>4.5542290766900182</v>
      </c>
    </row>
    <row r="178" spans="2:2" x14ac:dyDescent="0.2">
      <c r="B178" s="35">
        <f t="shared" ca="1" si="2"/>
        <v>0.79142175119089797</v>
      </c>
    </row>
    <row r="179" spans="2:2" x14ac:dyDescent="0.2">
      <c r="B179" s="35">
        <f t="shared" ca="1" si="2"/>
        <v>0.67837972277992853</v>
      </c>
    </row>
    <row r="180" spans="2:2" x14ac:dyDescent="0.2">
      <c r="B180" s="35">
        <f t="shared" ca="1" si="2"/>
        <v>2.0410007081940549</v>
      </c>
    </row>
    <row r="181" spans="2:2" x14ac:dyDescent="0.2">
      <c r="B181" s="35">
        <f t="shared" ca="1" si="2"/>
        <v>9.2438410708539376</v>
      </c>
    </row>
    <row r="182" spans="2:2" x14ac:dyDescent="0.2">
      <c r="B182" s="35">
        <f t="shared" ca="1" si="2"/>
        <v>1.0137376938111164</v>
      </c>
    </row>
    <row r="183" spans="2:2" x14ac:dyDescent="0.2">
      <c r="B183" s="35">
        <f t="shared" ca="1" si="2"/>
        <v>13.624999716815488</v>
      </c>
    </row>
    <row r="184" spans="2:2" x14ac:dyDescent="0.2">
      <c r="B184" s="35">
        <f t="shared" ca="1" si="2"/>
        <v>4.1245220817506514</v>
      </c>
    </row>
    <row r="185" spans="2:2" x14ac:dyDescent="0.2">
      <c r="B185" s="35">
        <f t="shared" ca="1" si="2"/>
        <v>5.5835601116679463</v>
      </c>
    </row>
    <row r="186" spans="2:2" x14ac:dyDescent="0.2">
      <c r="B186" s="35">
        <f t="shared" ca="1" si="2"/>
        <v>7.2023890437023592</v>
      </c>
    </row>
    <row r="187" spans="2:2" x14ac:dyDescent="0.2">
      <c r="B187" s="35">
        <f t="shared" ca="1" si="2"/>
        <v>1.3181390502413564</v>
      </c>
    </row>
    <row r="188" spans="2:2" x14ac:dyDescent="0.2">
      <c r="B188" s="35">
        <f t="shared" ca="1" si="2"/>
        <v>5.4653267864723487</v>
      </c>
    </row>
    <row r="189" spans="2:2" x14ac:dyDescent="0.2">
      <c r="B189" s="35">
        <f t="shared" ca="1" si="2"/>
        <v>4.0266948380376248E-2</v>
      </c>
    </row>
    <row r="190" spans="2:2" x14ac:dyDescent="0.2">
      <c r="B190" s="35">
        <f t="shared" ca="1" si="2"/>
        <v>3.9905570728657556</v>
      </c>
    </row>
    <row r="191" spans="2:2" x14ac:dyDescent="0.2">
      <c r="B191" s="35">
        <f t="shared" ca="1" si="2"/>
        <v>3.8799796771435506</v>
      </c>
    </row>
    <row r="192" spans="2:2" x14ac:dyDescent="0.2">
      <c r="B192" s="35">
        <f t="shared" ca="1" si="2"/>
        <v>2.5545995560513757</v>
      </c>
    </row>
    <row r="193" spans="2:2" x14ac:dyDescent="0.2">
      <c r="B193" s="35">
        <f t="shared" ca="1" si="2"/>
        <v>3.9243278776367094</v>
      </c>
    </row>
    <row r="194" spans="2:2" x14ac:dyDescent="0.2">
      <c r="B194" s="35">
        <f t="shared" ca="1" si="2"/>
        <v>3.0519441705898265</v>
      </c>
    </row>
    <row r="195" spans="2:2" x14ac:dyDescent="0.2">
      <c r="B195" s="35">
        <f t="shared" ca="1" si="2"/>
        <v>3.874425241609142</v>
      </c>
    </row>
    <row r="196" spans="2:2" x14ac:dyDescent="0.2">
      <c r="B196" s="35">
        <f t="shared" ca="1" si="2"/>
        <v>0.70747161307595974</v>
      </c>
    </row>
    <row r="197" spans="2:2" x14ac:dyDescent="0.2">
      <c r="B197" s="35">
        <f t="shared" ca="1" si="2"/>
        <v>0.34104995754222511</v>
      </c>
    </row>
    <row r="198" spans="2:2" x14ac:dyDescent="0.2">
      <c r="B198" s="35">
        <f t="shared" ca="1" si="2"/>
        <v>2.944394383985887</v>
      </c>
    </row>
    <row r="199" spans="2:2" x14ac:dyDescent="0.2">
      <c r="B199" s="35">
        <f t="shared" ca="1" si="2"/>
        <v>9.9662402346528349</v>
      </c>
    </row>
    <row r="200" spans="2:2" x14ac:dyDescent="0.2">
      <c r="B200" s="35">
        <f t="shared" ca="1" si="2"/>
        <v>2.8203258326819274</v>
      </c>
    </row>
    <row r="201" spans="2:2" x14ac:dyDescent="0.2">
      <c r="B201" s="35">
        <f t="shared" ca="1" si="2"/>
        <v>2.1815138424700007</v>
      </c>
    </row>
    <row r="202" spans="2:2" x14ac:dyDescent="0.2">
      <c r="B202" s="35">
        <f t="shared" ca="1" si="2"/>
        <v>11.022781523734952</v>
      </c>
    </row>
    <row r="203" spans="2:2" x14ac:dyDescent="0.2">
      <c r="B203" s="35">
        <f t="shared" ca="1" si="2"/>
        <v>1.5646837486397385</v>
      </c>
    </row>
    <row r="204" spans="2:2" x14ac:dyDescent="0.2">
      <c r="B204" s="35">
        <f t="shared" ca="1" si="2"/>
        <v>12.870104134386132</v>
      </c>
    </row>
    <row r="205" spans="2:2" x14ac:dyDescent="0.2">
      <c r="B205" s="35">
        <f t="shared" ca="1" si="2"/>
        <v>10.489127361515934</v>
      </c>
    </row>
    <row r="206" spans="2:2" x14ac:dyDescent="0.2">
      <c r="B206" s="35">
        <f t="shared" ca="1" si="2"/>
        <v>9.3344416133380559</v>
      </c>
    </row>
    <row r="207" spans="2:2" x14ac:dyDescent="0.2">
      <c r="B207" s="35">
        <f t="shared" ca="1" si="2"/>
        <v>5.6662892180601219</v>
      </c>
    </row>
    <row r="208" spans="2:2" x14ac:dyDescent="0.2">
      <c r="B208" s="35">
        <f t="shared" ref="B208:B214" ca="1" si="3">_xlfn.GAMMA.INV(RAND(),$B$4,$B$5)</f>
        <v>0.24701288932354482</v>
      </c>
    </row>
    <row r="209" spans="2:2" x14ac:dyDescent="0.2">
      <c r="B209" s="35">
        <f t="shared" ca="1" si="3"/>
        <v>20.882621417103501</v>
      </c>
    </row>
    <row r="210" spans="2:2" x14ac:dyDescent="0.2">
      <c r="B210" s="35">
        <f t="shared" ca="1" si="3"/>
        <v>7.4860403760920029</v>
      </c>
    </row>
    <row r="211" spans="2:2" x14ac:dyDescent="0.2">
      <c r="B211" s="35">
        <f t="shared" ca="1" si="3"/>
        <v>3.2292359220216302</v>
      </c>
    </row>
    <row r="212" spans="2:2" x14ac:dyDescent="0.2">
      <c r="B212" s="35">
        <f t="shared" ca="1" si="3"/>
        <v>0.55104130360613535</v>
      </c>
    </row>
    <row r="213" spans="2:2" x14ac:dyDescent="0.2">
      <c r="B213" s="35">
        <f t="shared" ca="1" si="3"/>
        <v>0.51541231024852074</v>
      </c>
    </row>
    <row r="214" spans="2:2" x14ac:dyDescent="0.2">
      <c r="B214" s="35">
        <f t="shared" ca="1" si="3"/>
        <v>5.5142765775735114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" customWidth="1"/>
    <col min="2" max="16384" width="9.140625" style="1" hidden="1"/>
  </cols>
  <sheetData>
    <row r="1" spans="1:7" ht="36.75" customHeight="1" x14ac:dyDescent="0.25">
      <c r="A1" s="65" t="s">
        <v>0</v>
      </c>
      <c r="B1" s="65"/>
      <c r="C1" s="65"/>
      <c r="D1" s="65"/>
      <c r="E1" s="65"/>
      <c r="F1" s="65"/>
      <c r="G1" s="65"/>
    </row>
    <row r="2" spans="1:7" ht="107.25" customHeight="1" x14ac:dyDescent="0.25">
      <c r="A2" s="2" t="s">
        <v>1</v>
      </c>
    </row>
    <row r="3" spans="1:7" ht="105" customHeight="1" x14ac:dyDescent="0.25">
      <c r="A3" s="2" t="s">
        <v>2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" customWidth="1"/>
    <col min="2" max="16384" width="9.140625" style="1" hidden="1"/>
  </cols>
  <sheetData>
    <row r="1" spans="1:7" ht="36.75" customHeight="1" x14ac:dyDescent="0.25">
      <c r="A1" s="65" t="s">
        <v>0</v>
      </c>
      <c r="B1" s="65"/>
      <c r="C1" s="65"/>
      <c r="D1" s="65"/>
      <c r="E1" s="65"/>
      <c r="F1" s="65"/>
      <c r="G1" s="65"/>
    </row>
    <row r="2" spans="1:7" ht="107.25" customHeight="1" x14ac:dyDescent="0.25">
      <c r="A2" s="2" t="s">
        <v>1</v>
      </c>
    </row>
    <row r="3" spans="1:7" ht="105" customHeight="1" x14ac:dyDescent="0.25">
      <c r="A3" s="2" t="s">
        <v>2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Пример</vt:lpstr>
      <vt:lpstr>Графики</vt:lpstr>
      <vt:lpstr>Генерация</vt:lpstr>
      <vt:lpstr>EXCEL2.RU</vt:lpstr>
      <vt:lpstr>альфа</vt:lpstr>
      <vt:lpstr>бета</vt:lpstr>
    </vt:vector>
  </TitlesOfParts>
  <Company>excel2.ru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MMM</dc:creator>
  <cp:lastModifiedBy>УУУУУ</cp:lastModifiedBy>
  <dcterms:created xsi:type="dcterms:W3CDTF">2013-11-25T06:35:58Z</dcterms:created>
  <dcterms:modified xsi:type="dcterms:W3CDTF">2024-12-31T18:59:28Z</dcterms:modified>
</cp:coreProperties>
</file>