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аспределения\"/>
    </mc:Choice>
  </mc:AlternateContent>
  <bookViews>
    <workbookView xWindow="360" yWindow="360" windowWidth="18795" windowHeight="11700" tabRatio="779"/>
  </bookViews>
  <sheets>
    <sheet name="График" sheetId="7" r:id="rId1"/>
    <sheet name="Функции" sheetId="8" r:id="rId2"/>
    <sheet name="EXCEL2.RU" sheetId="3" r:id="rId3"/>
  </sheets>
  <definedNames>
    <definedName name="anscount" hidden="1">2</definedName>
    <definedName name="k_1">График!$B$7</definedName>
    <definedName name="k_2">График!$B$8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График!#REF!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G62" i="7" l="1"/>
  <c r="K65" i="7"/>
  <c r="G64" i="7" s="1"/>
  <c r="G65" i="7" s="1"/>
  <c r="G36" i="7"/>
  <c r="D21" i="7" l="1"/>
  <c r="B15" i="7" l="1"/>
  <c r="B31" i="8" l="1"/>
  <c r="B32" i="8"/>
  <c r="B30" i="8"/>
  <c r="B23" i="8"/>
  <c r="B22" i="8"/>
  <c r="B21" i="8"/>
  <c r="B18" i="8"/>
  <c r="B17" i="8"/>
  <c r="B16" i="8"/>
  <c r="D13" i="8"/>
  <c r="D11" i="8" l="1"/>
  <c r="E15" i="7"/>
  <c r="E14" i="7"/>
  <c r="E13" i="7"/>
  <c r="C21" i="7"/>
  <c r="B21" i="7"/>
  <c r="E16" i="7" l="1"/>
  <c r="E21" i="7" s="1"/>
  <c r="G17" i="7"/>
  <c r="B14" i="7"/>
  <c r="B13" i="7"/>
  <c r="G59" i="7" s="1"/>
  <c r="G60" i="7" s="1"/>
  <c r="A3" i="8"/>
  <c r="A22" i="7" l="1"/>
  <c r="A23" i="7" l="1"/>
  <c r="C23" i="7" s="1"/>
  <c r="D22" i="7"/>
  <c r="C22" i="7"/>
  <c r="B22" i="7"/>
  <c r="B23" i="7"/>
  <c r="E22" i="7"/>
  <c r="E23" i="7"/>
  <c r="A24" i="7" l="1"/>
  <c r="D23" i="7"/>
  <c r="A25" i="7" l="1"/>
  <c r="D24" i="7"/>
  <c r="C24" i="7"/>
  <c r="B24" i="7"/>
  <c r="E24" i="7"/>
  <c r="C12" i="8"/>
  <c r="A26" i="7" l="1"/>
  <c r="D25" i="7"/>
  <c r="B25" i="7"/>
  <c r="C25" i="7"/>
  <c r="E25" i="7"/>
  <c r="D12" i="8"/>
  <c r="C13" i="8"/>
  <c r="A27" i="7" l="1"/>
  <c r="D26" i="7"/>
  <c r="B26" i="7"/>
  <c r="C26" i="7"/>
  <c r="E26" i="7"/>
  <c r="A28" i="7" l="1"/>
  <c r="D27" i="7"/>
  <c r="C27" i="7"/>
  <c r="B27" i="7"/>
  <c r="E27" i="7"/>
  <c r="A29" i="7" l="1"/>
  <c r="D28" i="7"/>
  <c r="C28" i="7"/>
  <c r="B28" i="7"/>
  <c r="E28" i="7"/>
  <c r="A30" i="7" l="1"/>
  <c r="D29" i="7"/>
  <c r="C29" i="7"/>
  <c r="B29" i="7"/>
  <c r="E29" i="7"/>
  <c r="A31" i="7" l="1"/>
  <c r="D30" i="7"/>
  <c r="B30" i="7"/>
  <c r="C30" i="7"/>
  <c r="E30" i="7"/>
  <c r="A32" i="7" l="1"/>
  <c r="D31" i="7"/>
  <c r="C31" i="7"/>
  <c r="B31" i="7"/>
  <c r="E31" i="7"/>
  <c r="A33" i="7" l="1"/>
  <c r="D32" i="7"/>
  <c r="B32" i="7"/>
  <c r="C32" i="7"/>
  <c r="E32" i="7"/>
  <c r="A34" i="7" l="1"/>
  <c r="D33" i="7"/>
  <c r="C33" i="7"/>
  <c r="B33" i="7"/>
  <c r="E33" i="7"/>
  <c r="A35" i="7" l="1"/>
  <c r="D34" i="7"/>
  <c r="B34" i="7"/>
  <c r="C34" i="7"/>
  <c r="E34" i="7"/>
  <c r="A36" i="7" l="1"/>
  <c r="D35" i="7"/>
  <c r="C35" i="7"/>
  <c r="B35" i="7"/>
  <c r="E35" i="7"/>
  <c r="A37" i="7" l="1"/>
  <c r="D36" i="7"/>
  <c r="B36" i="7"/>
  <c r="C36" i="7"/>
  <c r="E36" i="7"/>
  <c r="A38" i="7" l="1"/>
  <c r="D37" i="7"/>
  <c r="B37" i="7"/>
  <c r="C37" i="7"/>
  <c r="E37" i="7"/>
  <c r="A39" i="7" l="1"/>
  <c r="D38" i="7"/>
  <c r="B38" i="7"/>
  <c r="C38" i="7"/>
  <c r="E38" i="7"/>
  <c r="A40" i="7" l="1"/>
  <c r="D39" i="7"/>
  <c r="C39" i="7"/>
  <c r="B39" i="7"/>
  <c r="E39" i="7"/>
  <c r="A41" i="7" l="1"/>
  <c r="D40" i="7"/>
  <c r="B40" i="7"/>
  <c r="C40" i="7"/>
  <c r="E40" i="7"/>
  <c r="A42" i="7" l="1"/>
  <c r="D41" i="7"/>
  <c r="C41" i="7"/>
  <c r="B41" i="7"/>
  <c r="E41" i="7"/>
  <c r="A43" i="7" l="1"/>
  <c r="D42" i="7"/>
  <c r="B42" i="7"/>
  <c r="C42" i="7"/>
  <c r="E42" i="7"/>
  <c r="A44" i="7" l="1"/>
  <c r="D43" i="7"/>
  <c r="B43" i="7"/>
  <c r="C43" i="7"/>
  <c r="E43" i="7"/>
  <c r="A45" i="7" l="1"/>
  <c r="D44" i="7"/>
  <c r="B44" i="7"/>
  <c r="C44" i="7"/>
  <c r="E44" i="7"/>
  <c r="A46" i="7" l="1"/>
  <c r="D45" i="7"/>
  <c r="C45" i="7"/>
  <c r="B45" i="7"/>
  <c r="E45" i="7"/>
  <c r="A47" i="7" l="1"/>
  <c r="D46" i="7"/>
  <c r="B46" i="7"/>
  <c r="C46" i="7"/>
  <c r="E46" i="7"/>
  <c r="A48" i="7" l="1"/>
  <c r="D47" i="7"/>
  <c r="C47" i="7"/>
  <c r="B47" i="7"/>
  <c r="E47" i="7"/>
  <c r="A49" i="7" l="1"/>
  <c r="D48" i="7"/>
  <c r="B48" i="7"/>
  <c r="C48" i="7"/>
  <c r="E48" i="7"/>
  <c r="A50" i="7" l="1"/>
  <c r="D49" i="7"/>
  <c r="B49" i="7"/>
  <c r="C49" i="7"/>
  <c r="E49" i="7"/>
  <c r="A51" i="7" l="1"/>
  <c r="D50" i="7"/>
  <c r="C50" i="7"/>
  <c r="B50" i="7"/>
  <c r="E50" i="7"/>
  <c r="A52" i="7" l="1"/>
  <c r="D51" i="7"/>
  <c r="C51" i="7"/>
  <c r="B51" i="7"/>
  <c r="E51" i="7"/>
  <c r="A53" i="7" l="1"/>
  <c r="D52" i="7"/>
  <c r="C52" i="7"/>
  <c r="B52" i="7"/>
  <c r="E52" i="7"/>
  <c r="D53" i="7" l="1"/>
  <c r="E53" i="7"/>
  <c r="C53" i="7"/>
  <c r="H60" i="7" s="1"/>
  <c r="H65" i="7" s="1"/>
  <c r="B53" i="7"/>
</calcChain>
</file>

<file path=xl/sharedStrings.xml><?xml version="1.0" encoding="utf-8"?>
<sst xmlns="http://schemas.openxmlformats.org/spreadsheetml/2006/main" count="68" uniqueCount="50">
  <si>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</si>
  <si>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</si>
  <si>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</si>
  <si>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</si>
  <si>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</si>
  <si>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P(X&lt;=х)</t>
  </si>
  <si>
    <t>Значение</t>
  </si>
  <si>
    <t>Параметр</t>
  </si>
  <si>
    <t>Функция распределения</t>
  </si>
  <si>
    <t>Плотность вероятности</t>
  </si>
  <si>
    <t>Мат.ожидание (среднее)</t>
  </si>
  <si>
    <t>Дисперсия</t>
  </si>
  <si>
    <t>Мода</t>
  </si>
  <si>
    <t>Для графика</t>
  </si>
  <si>
    <t>Показатели распределения</t>
  </si>
  <si>
    <t>График функции распределения и плотности вероятности</t>
  </si>
  <si>
    <t>Для альтернативного расчета pdf</t>
  </si>
  <si>
    <t>x</t>
  </si>
  <si>
    <t>Функции MS EXCEL</t>
  </si>
  <si>
    <t>Вероятность</t>
  </si>
  <si>
    <t>p(x)</t>
  </si>
  <si>
    <t>Значение аргумента</t>
  </si>
  <si>
    <t>Результат</t>
  </si>
  <si>
    <t>Обозначение</t>
  </si>
  <si>
    <t>P(X&gt;х)</t>
  </si>
  <si>
    <t>уровень значимости</t>
  </si>
  <si>
    <t>Обратная функция</t>
  </si>
  <si>
    <t>Распределение Фишера (F-распределение). Распределения математической статистики в MS EXCEL</t>
  </si>
  <si>
    <t>k1</t>
  </si>
  <si>
    <t>k2</t>
  </si>
  <si>
    <t>число степеней свободы 1</t>
  </si>
  <si>
    <t>число степеней свободы 2</t>
  </si>
  <si>
    <t>для k2&gt;2</t>
  </si>
  <si>
    <t>для k2&gt;4</t>
  </si>
  <si>
    <t>Функция вероятности F-распределения</t>
  </si>
  <si>
    <t>х д.б. =&gt;0</t>
  </si>
  <si>
    <t>число степеней свободы д.б. целым и &gt;=1</t>
  </si>
  <si>
    <t>Плотность вероятности (альтернативый расчет pdf)</t>
  </si>
  <si>
    <t>Плотность вероятности F-распределения (pdf)</t>
  </si>
  <si>
    <t>F.РАСП</t>
  </si>
  <si>
    <t>F.РАСП.ПХ</t>
  </si>
  <si>
    <t>FРАСП</t>
  </si>
  <si>
    <t>F.ОБР</t>
  </si>
  <si>
    <t>FРАСПОБР</t>
  </si>
  <si>
    <t>F.ОБР.ПХ</t>
  </si>
  <si>
    <t>для k1&gt;2</t>
  </si>
  <si>
    <t>Среднее</t>
  </si>
  <si>
    <t>y</t>
  </si>
  <si>
    <t>Уровень значимости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</si>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</sst>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0.000"/>
    <numFmt numFmtId="166" formatCode="0.00000"/>
    <numFmt numFmtId="167" formatCode="0.0000000000"/>
    <numFmt numFmtId="168" formatCode="0.E+00"/>
    <numFmt numFmtId="169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4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10" fillId="0" borderId="0" xfId="1" applyFont="1"/>
    <xf numFmtId="0" fontId="11" fillId="0" borderId="0" xfId="1" applyFont="1"/>
    <xf numFmtId="0" fontId="12" fillId="0" borderId="0" xfId="1" applyFont="1"/>
    <xf numFmtId="0" fontId="8" fillId="0" borderId="0" xfId="7"/>
    <xf numFmtId="0" fontId="13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0" fillId="0" borderId="1" xfId="1" applyFont="1" applyBorder="1"/>
    <xf numFmtId="0" fontId="11" fillId="0" borderId="1" xfId="1" applyFont="1" applyBorder="1"/>
    <xf numFmtId="0" fontId="10" fillId="5" borderId="1" xfId="1" applyFont="1" applyFill="1" applyBorder="1"/>
    <xf numFmtId="0" fontId="10" fillId="0" borderId="1" xfId="1" applyFont="1" applyBorder="1" applyAlignment="1">
      <alignment wrapText="1"/>
    </xf>
    <xf numFmtId="2" fontId="10" fillId="0" borderId="1" xfId="1" applyNumberFormat="1" applyFont="1" applyBorder="1"/>
    <xf numFmtId="165" fontId="10" fillId="0" borderId="1" xfId="1" applyNumberFormat="1" applyFont="1" applyBorder="1"/>
    <xf numFmtId="0" fontId="2" fillId="6" borderId="0" xfId="0" applyFont="1" applyFill="1" applyAlignment="1">
      <alignment vertical="center"/>
    </xf>
    <xf numFmtId="0" fontId="11" fillId="6" borderId="0" xfId="1" applyFont="1" applyFill="1" applyBorder="1"/>
    <xf numFmtId="0" fontId="12" fillId="6" borderId="0" xfId="1" applyFont="1" applyFill="1"/>
    <xf numFmtId="0" fontId="11" fillId="6" borderId="0" xfId="1" applyFont="1" applyFill="1" applyBorder="1" applyAlignment="1">
      <alignment wrapText="1"/>
    </xf>
    <xf numFmtId="165" fontId="11" fillId="6" borderId="0" xfId="1" applyNumberFormat="1" applyFont="1" applyFill="1" applyBorder="1"/>
    <xf numFmtId="0" fontId="14" fillId="6" borderId="0" xfId="0" applyFont="1" applyFill="1" applyAlignment="1">
      <alignment vertical="center"/>
    </xf>
    <xf numFmtId="166" fontId="10" fillId="0" borderId="1" xfId="1" applyNumberFormat="1" applyFont="1" applyBorder="1"/>
    <xf numFmtId="167" fontId="10" fillId="0" borderId="0" xfId="1" applyNumberFormat="1" applyFont="1"/>
    <xf numFmtId="0" fontId="15" fillId="0" borderId="1" xfId="0" applyFont="1" applyBorder="1"/>
    <xf numFmtId="166" fontId="15" fillId="0" borderId="1" xfId="0" applyNumberFormat="1" applyFont="1" applyBorder="1"/>
    <xf numFmtId="0" fontId="15" fillId="0" borderId="0" xfId="0" applyFont="1"/>
    <xf numFmtId="0" fontId="15" fillId="6" borderId="0" xfId="0" applyFont="1" applyFill="1" applyBorder="1"/>
    <xf numFmtId="0" fontId="0" fillId="6" borderId="0" xfId="0" applyFill="1" applyBorder="1"/>
    <xf numFmtId="0" fontId="16" fillId="0" borderId="0" xfId="0" applyFont="1"/>
    <xf numFmtId="0" fontId="15" fillId="5" borderId="1" xfId="0" applyFont="1" applyFill="1" applyBorder="1"/>
    <xf numFmtId="166" fontId="0" fillId="0" borderId="0" xfId="0" applyNumberFormat="1"/>
    <xf numFmtId="0" fontId="10" fillId="0" borderId="0" xfId="1" applyFont="1" applyBorder="1" applyAlignment="1">
      <alignment wrapText="1"/>
    </xf>
    <xf numFmtId="0" fontId="10" fillId="0" borderId="1" xfId="1" applyFont="1" applyBorder="1" applyAlignment="1">
      <alignment vertical="top" wrapText="1"/>
    </xf>
    <xf numFmtId="0" fontId="17" fillId="0" borderId="0" xfId="1" applyFont="1"/>
    <xf numFmtId="168" fontId="10" fillId="0" borderId="1" xfId="1" applyNumberFormat="1" applyFont="1" applyBorder="1"/>
    <xf numFmtId="0" fontId="10" fillId="0" borderId="1" xfId="1" applyFont="1" applyFill="1" applyBorder="1"/>
    <xf numFmtId="169" fontId="10" fillId="0" borderId="1" xfId="1" applyNumberFormat="1" applyFont="1" applyBorder="1"/>
    <xf numFmtId="0" fontId="0" fillId="0" borderId="1" xfId="0" applyBorder="1"/>
    <xf numFmtId="0" fontId="10" fillId="5" borderId="0" xfId="1" applyFont="1" applyFill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График!$G$17</c:f>
          <c:strCache>
            <c:ptCount val="1"/>
            <c:pt idx="0">
              <c:v>Распределение Фишера F(1;59)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1784589760504539E-2"/>
          <c:y val="0.13628439092172301"/>
          <c:w val="0.88894035304410479"/>
          <c:h val="0.6336257967754030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График!$C$19</c:f>
              <c:strCache>
                <c:ptCount val="1"/>
                <c:pt idx="0">
                  <c:v>Плотность вероятности F-распределения (pdf)</c:v>
                </c:pt>
              </c:strCache>
            </c:strRef>
          </c:tx>
          <c:spPr>
            <a:ln w="19050">
              <a:prstDash val="solid"/>
            </a:ln>
          </c:spPr>
          <c:marker>
            <c:symbol val="none"/>
          </c:marker>
          <c:xVal>
            <c:numRef>
              <c:f>График!$A$21:$A$53</c:f>
              <c:numCache>
                <c:formatCode>0.000</c:formatCode>
                <c:ptCount val="33"/>
                <c:pt idx="0">
                  <c:v>0</c:v>
                </c:pt>
                <c:pt idx="1">
                  <c:v>0.2818552170610612</c:v>
                </c:pt>
                <c:pt idx="2">
                  <c:v>0.56371043412212241</c:v>
                </c:pt>
                <c:pt idx="3">
                  <c:v>0.84556565118318361</c:v>
                </c:pt>
                <c:pt idx="4">
                  <c:v>1.1274208682442448</c:v>
                </c:pt>
                <c:pt idx="5">
                  <c:v>1.4092760853053061</c:v>
                </c:pt>
                <c:pt idx="6">
                  <c:v>1.6911313023663674</c:v>
                </c:pt>
                <c:pt idx="7">
                  <c:v>1.9729865194274288</c:v>
                </c:pt>
                <c:pt idx="8">
                  <c:v>2.2548417364884901</c:v>
                </c:pt>
                <c:pt idx="9">
                  <c:v>2.5366969535495514</c:v>
                </c:pt>
                <c:pt idx="10">
                  <c:v>2.8185521706106127</c:v>
                </c:pt>
                <c:pt idx="11">
                  <c:v>3.100407387671674</c:v>
                </c:pt>
                <c:pt idx="12">
                  <c:v>3.3822626047327353</c:v>
                </c:pt>
                <c:pt idx="13">
                  <c:v>3.6641178217937966</c:v>
                </c:pt>
                <c:pt idx="14">
                  <c:v>3.945973038854858</c:v>
                </c:pt>
                <c:pt idx="15">
                  <c:v>4.2278282559159193</c:v>
                </c:pt>
                <c:pt idx="16">
                  <c:v>4.5096834729769801</c:v>
                </c:pt>
                <c:pt idx="17">
                  <c:v>4.791538690038041</c:v>
                </c:pt>
                <c:pt idx="18">
                  <c:v>5.0733939070991019</c:v>
                </c:pt>
                <c:pt idx="19">
                  <c:v>5.3552491241601627</c:v>
                </c:pt>
                <c:pt idx="20">
                  <c:v>5.6371043412212236</c:v>
                </c:pt>
                <c:pt idx="21">
                  <c:v>5.9189595582822845</c:v>
                </c:pt>
                <c:pt idx="22">
                  <c:v>6.2008147753433454</c:v>
                </c:pt>
                <c:pt idx="23">
                  <c:v>6.4826699924044062</c:v>
                </c:pt>
                <c:pt idx="24">
                  <c:v>6.7645252094654671</c:v>
                </c:pt>
                <c:pt idx="25">
                  <c:v>7.046380426526528</c:v>
                </c:pt>
                <c:pt idx="26">
                  <c:v>7.3282356435875888</c:v>
                </c:pt>
                <c:pt idx="27">
                  <c:v>7.6100908606486497</c:v>
                </c:pt>
                <c:pt idx="28">
                  <c:v>7.8919460777097106</c:v>
                </c:pt>
                <c:pt idx="29">
                  <c:v>8.1738012947707723</c:v>
                </c:pt>
                <c:pt idx="30">
                  <c:v>8.4556565118318332</c:v>
                </c:pt>
                <c:pt idx="31">
                  <c:v>8.7375117288928941</c:v>
                </c:pt>
                <c:pt idx="32">
                  <c:v>9.0193669459539549</c:v>
                </c:pt>
              </c:numCache>
            </c:numRef>
          </c:xVal>
          <c:yVal>
            <c:numRef>
              <c:f>График!$C$21:$C$53</c:f>
              <c:numCache>
                <c:formatCode>0.00000</c:formatCode>
                <c:ptCount val="33"/>
                <c:pt idx="0">
                  <c:v>0</c:v>
                </c:pt>
                <c:pt idx="1">
                  <c:v>0.6485801343701062</c:v>
                </c:pt>
                <c:pt idx="2">
                  <c:v>0.39778639525292203</c:v>
                </c:pt>
                <c:pt idx="3">
                  <c:v>0.28190145627422175</c:v>
                </c:pt>
                <c:pt idx="4">
                  <c:v>0.21203618164669344</c:v>
                </c:pt>
                <c:pt idx="5">
                  <c:v>0.16482507781048278</c:v>
                </c:pt>
                <c:pt idx="6">
                  <c:v>0.13085328188213294</c:v>
                </c:pt>
                <c:pt idx="7">
                  <c:v>0.10542513878021263</c:v>
                </c:pt>
                <c:pt idx="8">
                  <c:v>8.5873581505328589E-2</c:v>
                </c:pt>
                <c:pt idx="9">
                  <c:v>7.054569864273505E-2</c:v>
                </c:pt>
                <c:pt idx="10">
                  <c:v>5.8351543914891064E-2</c:v>
                </c:pt>
                <c:pt idx="11">
                  <c:v>4.8538618815345366E-2</c:v>
                </c:pt>
                <c:pt idx="12">
                  <c:v>4.0568872073704673E-2</c:v>
                </c:pt>
                <c:pt idx="13">
                  <c:v>3.4046906195157295E-2</c:v>
                </c:pt>
                <c:pt idx="14">
                  <c:v>2.8675742617974703E-2</c:v>
                </c:pt>
                <c:pt idx="15">
                  <c:v>2.4228339748645581E-2</c:v>
                </c:pt>
                <c:pt idx="16">
                  <c:v>2.0528574558331562E-2</c:v>
                </c:pt>
                <c:pt idx="17">
                  <c:v>1.7438151285700299E-2</c:v>
                </c:pt>
                <c:pt idx="18">
                  <c:v>1.4847355858106608E-2</c:v>
                </c:pt>
                <c:pt idx="19">
                  <c:v>1.2668382212641991E-2</c:v>
                </c:pt>
                <c:pt idx="20">
                  <c:v>1.0830424131372281E-2</c:v>
                </c:pt>
                <c:pt idx="21">
                  <c:v>9.2760068338780186E-3</c:v>
                </c:pt>
                <c:pt idx="22">
                  <c:v>7.9582065442324375E-3</c:v>
                </c:pt>
                <c:pt idx="23">
                  <c:v>6.8385172101132746E-3</c:v>
                </c:pt>
                <c:pt idx="24">
                  <c:v>5.8851961340112488E-3</c:v>
                </c:pt>
                <c:pt idx="25">
                  <c:v>5.0719688404414088E-3</c:v>
                </c:pt>
                <c:pt idx="26">
                  <c:v>4.3770066635869997E-3</c:v>
                </c:pt>
                <c:pt idx="27">
                  <c:v>3.7821136011238401E-3</c:v>
                </c:pt>
                <c:pt idx="28">
                  <c:v>3.272075285688418E-3</c:v>
                </c:pt>
                <c:pt idx="29">
                  <c:v>2.8341346289412705E-3</c:v>
                </c:pt>
                <c:pt idx="30">
                  <c:v>2.4575672087305475E-3</c:v>
                </c:pt>
                <c:pt idx="31">
                  <c:v>2.1333357432153977E-3</c:v>
                </c:pt>
                <c:pt idx="32">
                  <c:v>1.8538076699295422E-3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E4-4BC9-A84F-17E5CDA0C18E}"/>
            </c:ext>
          </c:extLst>
        </c:ser>
        <c:ser>
          <c:idx val="1"/>
          <c:order val="1"/>
          <c:tx>
            <c:strRef>
              <c:f>График!$B$19</c:f>
              <c:strCache>
                <c:ptCount val="1"/>
                <c:pt idx="0">
                  <c:v>Функция вероятности F-распределения</c:v>
                </c:pt>
              </c:strCache>
            </c:strRef>
          </c:tx>
          <c:marker>
            <c:symbol val="none"/>
          </c:marker>
          <c:xVal>
            <c:numRef>
              <c:f>График!$A$21:$A$53</c:f>
              <c:numCache>
                <c:formatCode>0.000</c:formatCode>
                <c:ptCount val="33"/>
                <c:pt idx="0">
                  <c:v>0</c:v>
                </c:pt>
                <c:pt idx="1">
                  <c:v>0.2818552170610612</c:v>
                </c:pt>
                <c:pt idx="2">
                  <c:v>0.56371043412212241</c:v>
                </c:pt>
                <c:pt idx="3">
                  <c:v>0.84556565118318361</c:v>
                </c:pt>
                <c:pt idx="4">
                  <c:v>1.1274208682442448</c:v>
                </c:pt>
                <c:pt idx="5">
                  <c:v>1.4092760853053061</c:v>
                </c:pt>
                <c:pt idx="6">
                  <c:v>1.6911313023663674</c:v>
                </c:pt>
                <c:pt idx="7">
                  <c:v>1.9729865194274288</c:v>
                </c:pt>
                <c:pt idx="8">
                  <c:v>2.2548417364884901</c:v>
                </c:pt>
                <c:pt idx="9">
                  <c:v>2.5366969535495514</c:v>
                </c:pt>
                <c:pt idx="10">
                  <c:v>2.8185521706106127</c:v>
                </c:pt>
                <c:pt idx="11">
                  <c:v>3.100407387671674</c:v>
                </c:pt>
                <c:pt idx="12">
                  <c:v>3.3822626047327353</c:v>
                </c:pt>
                <c:pt idx="13">
                  <c:v>3.6641178217937966</c:v>
                </c:pt>
                <c:pt idx="14">
                  <c:v>3.945973038854858</c:v>
                </c:pt>
                <c:pt idx="15">
                  <c:v>4.2278282559159193</c:v>
                </c:pt>
                <c:pt idx="16">
                  <c:v>4.5096834729769801</c:v>
                </c:pt>
                <c:pt idx="17">
                  <c:v>4.791538690038041</c:v>
                </c:pt>
                <c:pt idx="18">
                  <c:v>5.0733939070991019</c:v>
                </c:pt>
                <c:pt idx="19">
                  <c:v>5.3552491241601627</c:v>
                </c:pt>
                <c:pt idx="20">
                  <c:v>5.6371043412212236</c:v>
                </c:pt>
                <c:pt idx="21">
                  <c:v>5.9189595582822845</c:v>
                </c:pt>
                <c:pt idx="22">
                  <c:v>6.2008147753433454</c:v>
                </c:pt>
                <c:pt idx="23">
                  <c:v>6.4826699924044062</c:v>
                </c:pt>
                <c:pt idx="24">
                  <c:v>6.7645252094654671</c:v>
                </c:pt>
                <c:pt idx="25">
                  <c:v>7.046380426526528</c:v>
                </c:pt>
                <c:pt idx="26">
                  <c:v>7.3282356435875888</c:v>
                </c:pt>
                <c:pt idx="27">
                  <c:v>7.6100908606486497</c:v>
                </c:pt>
                <c:pt idx="28">
                  <c:v>7.8919460777097106</c:v>
                </c:pt>
                <c:pt idx="29">
                  <c:v>8.1738012947707723</c:v>
                </c:pt>
                <c:pt idx="30">
                  <c:v>8.4556565118318332</c:v>
                </c:pt>
                <c:pt idx="31">
                  <c:v>8.7375117288928941</c:v>
                </c:pt>
                <c:pt idx="32">
                  <c:v>9.0193669459539549</c:v>
                </c:pt>
              </c:numCache>
            </c:numRef>
          </c:xVal>
          <c:yVal>
            <c:numRef>
              <c:f>График!$B$21:$B$53</c:f>
              <c:numCache>
                <c:formatCode>0.00000</c:formatCode>
                <c:ptCount val="33"/>
                <c:pt idx="0">
                  <c:v>0</c:v>
                </c:pt>
                <c:pt idx="1">
                  <c:v>0.40251928038367646</c:v>
                </c:pt>
                <c:pt idx="2">
                  <c:v>0.54424676068538747</c:v>
                </c:pt>
                <c:pt idx="3">
                  <c:v>0.63844581706394776</c:v>
                </c:pt>
                <c:pt idx="4">
                  <c:v>0.70734680969807284</c:v>
                </c:pt>
                <c:pt idx="5">
                  <c:v>0.76006561174214793</c:v>
                </c:pt>
                <c:pt idx="6">
                  <c:v>0.80149120047464151</c:v>
                </c:pt>
                <c:pt idx="7">
                  <c:v>0.8346258054595993</c:v>
                </c:pt>
                <c:pt idx="8">
                  <c:v>0.86146956902666949</c:v>
                </c:pt>
                <c:pt idx="9">
                  <c:v>0.883428772426752</c:v>
                </c:pt>
                <c:pt idx="10">
                  <c:v>0.90153031266494443</c:v>
                </c:pt>
                <c:pt idx="11">
                  <c:v>0.91654521338143791</c:v>
                </c:pt>
                <c:pt idx="12">
                  <c:v>0.92906477128290521</c:v>
                </c:pt>
                <c:pt idx="13">
                  <c:v>0.93955002876629501</c:v>
                </c:pt>
                <c:pt idx="14">
                  <c:v>0.94836527179233521</c:v>
                </c:pt>
                <c:pt idx="15">
                  <c:v>0.95580147568056906</c:v>
                </c:pt>
                <c:pt idx="16">
                  <c:v>0.96209316449597526</c:v>
                </c:pt>
                <c:pt idx="17">
                  <c:v>0.96743080751313404</c:v>
                </c:pt>
                <c:pt idx="18">
                  <c:v>0.97197010526549299</c:v>
                </c:pt>
                <c:pt idx="19">
                  <c:v>0.97583905551590666</c:v>
                </c:pt>
                <c:pt idx="20">
                  <c:v>0.97914340208204886</c:v>
                </c:pt>
                <c:pt idx="21">
                  <c:v>0.98197088494886675</c:v>
                </c:pt>
                <c:pt idx="22">
                  <c:v>0.98439458831452575</c:v>
                </c:pt>
                <c:pt idx="23">
                  <c:v>0.98647560083466179</c:v>
                </c:pt>
                <c:pt idx="24">
                  <c:v>0.98826514538237353</c:v>
                </c:pt>
                <c:pt idx="25">
                  <c:v>0.98980629551081023</c:v>
                </c:pt>
                <c:pt idx="26">
                  <c:v>0.99113536703593763</c:v>
                </c:pt>
                <c:pt idx="27">
                  <c:v>0.99228305221370472</c:v>
                </c:pt>
                <c:pt idx="28">
                  <c:v>0.99327534852828669</c:v>
                </c:pt>
                <c:pt idx="29">
                  <c:v>0.99413432255736534</c:v>
                </c:pt>
                <c:pt idx="30">
                  <c:v>0.99487874065229964</c:v>
                </c:pt>
                <c:pt idx="31">
                  <c:v>0.99552459150897565</c:v>
                </c:pt>
                <c:pt idx="32">
                  <c:v>0.99608552057346567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E4-4BC9-A84F-17E5CDA0C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24832"/>
        <c:axId val="68426752"/>
      </c:scatterChart>
      <c:valAx>
        <c:axId val="6842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8103359173126616"/>
              <c:y val="0.9243609695846842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68426752"/>
        <c:crosses val="autoZero"/>
        <c:crossBetween val="midCat"/>
      </c:valAx>
      <c:valAx>
        <c:axId val="68426752"/>
        <c:scaling>
          <c:orientation val="minMax"/>
          <c:max val="1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684248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1795537589886813E-2"/>
          <c:y val="0.88358392382753459"/>
          <c:w val="0.77966529584871402"/>
          <c:h val="9.898687629282290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График!$G$36</c:f>
          <c:strCache>
            <c:ptCount val="1"/>
            <c:pt idx="0">
              <c:v>Плотность распределения Фишера F(1;59)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1784589760504539E-2"/>
          <c:y val="0.13628439092172301"/>
          <c:w val="0.88894035304410479"/>
          <c:h val="0.6061747722711131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График!$C$19</c:f>
              <c:strCache>
                <c:ptCount val="1"/>
                <c:pt idx="0">
                  <c:v>Плотность вероятности F-распределения (pdf)</c:v>
                </c:pt>
              </c:strCache>
            </c:strRef>
          </c:tx>
          <c:spPr>
            <a:ln w="19050">
              <a:prstDash val="solid"/>
            </a:ln>
          </c:spPr>
          <c:marker>
            <c:symbol val="none"/>
          </c:marker>
          <c:xVal>
            <c:numRef>
              <c:f>График!$A$21:$A$53</c:f>
              <c:numCache>
                <c:formatCode>0.000</c:formatCode>
                <c:ptCount val="33"/>
                <c:pt idx="0">
                  <c:v>0</c:v>
                </c:pt>
                <c:pt idx="1">
                  <c:v>0.2818552170610612</c:v>
                </c:pt>
                <c:pt idx="2">
                  <c:v>0.56371043412212241</c:v>
                </c:pt>
                <c:pt idx="3">
                  <c:v>0.84556565118318361</c:v>
                </c:pt>
                <c:pt idx="4">
                  <c:v>1.1274208682442448</c:v>
                </c:pt>
                <c:pt idx="5">
                  <c:v>1.4092760853053061</c:v>
                </c:pt>
                <c:pt idx="6">
                  <c:v>1.6911313023663674</c:v>
                </c:pt>
                <c:pt idx="7">
                  <c:v>1.9729865194274288</c:v>
                </c:pt>
                <c:pt idx="8">
                  <c:v>2.2548417364884901</c:v>
                </c:pt>
                <c:pt idx="9">
                  <c:v>2.5366969535495514</c:v>
                </c:pt>
                <c:pt idx="10">
                  <c:v>2.8185521706106127</c:v>
                </c:pt>
                <c:pt idx="11">
                  <c:v>3.100407387671674</c:v>
                </c:pt>
                <c:pt idx="12">
                  <c:v>3.3822626047327353</c:v>
                </c:pt>
                <c:pt idx="13">
                  <c:v>3.6641178217937966</c:v>
                </c:pt>
                <c:pt idx="14">
                  <c:v>3.945973038854858</c:v>
                </c:pt>
                <c:pt idx="15">
                  <c:v>4.2278282559159193</c:v>
                </c:pt>
                <c:pt idx="16">
                  <c:v>4.5096834729769801</c:v>
                </c:pt>
                <c:pt idx="17">
                  <c:v>4.791538690038041</c:v>
                </c:pt>
                <c:pt idx="18">
                  <c:v>5.0733939070991019</c:v>
                </c:pt>
                <c:pt idx="19">
                  <c:v>5.3552491241601627</c:v>
                </c:pt>
                <c:pt idx="20">
                  <c:v>5.6371043412212236</c:v>
                </c:pt>
                <c:pt idx="21">
                  <c:v>5.9189595582822845</c:v>
                </c:pt>
                <c:pt idx="22">
                  <c:v>6.2008147753433454</c:v>
                </c:pt>
                <c:pt idx="23">
                  <c:v>6.4826699924044062</c:v>
                </c:pt>
                <c:pt idx="24">
                  <c:v>6.7645252094654671</c:v>
                </c:pt>
                <c:pt idx="25">
                  <c:v>7.046380426526528</c:v>
                </c:pt>
                <c:pt idx="26">
                  <c:v>7.3282356435875888</c:v>
                </c:pt>
                <c:pt idx="27">
                  <c:v>7.6100908606486497</c:v>
                </c:pt>
                <c:pt idx="28">
                  <c:v>7.8919460777097106</c:v>
                </c:pt>
                <c:pt idx="29">
                  <c:v>8.1738012947707723</c:v>
                </c:pt>
                <c:pt idx="30">
                  <c:v>8.4556565118318332</c:v>
                </c:pt>
                <c:pt idx="31">
                  <c:v>8.7375117288928941</c:v>
                </c:pt>
                <c:pt idx="32">
                  <c:v>9.0193669459539549</c:v>
                </c:pt>
              </c:numCache>
            </c:numRef>
          </c:xVal>
          <c:yVal>
            <c:numRef>
              <c:f>График!$C$21:$C$53</c:f>
              <c:numCache>
                <c:formatCode>0.00000</c:formatCode>
                <c:ptCount val="33"/>
                <c:pt idx="0">
                  <c:v>0</c:v>
                </c:pt>
                <c:pt idx="1">
                  <c:v>0.6485801343701062</c:v>
                </c:pt>
                <c:pt idx="2">
                  <c:v>0.39778639525292203</c:v>
                </c:pt>
                <c:pt idx="3">
                  <c:v>0.28190145627422175</c:v>
                </c:pt>
                <c:pt idx="4">
                  <c:v>0.21203618164669344</c:v>
                </c:pt>
                <c:pt idx="5">
                  <c:v>0.16482507781048278</c:v>
                </c:pt>
                <c:pt idx="6">
                  <c:v>0.13085328188213294</c:v>
                </c:pt>
                <c:pt idx="7">
                  <c:v>0.10542513878021263</c:v>
                </c:pt>
                <c:pt idx="8">
                  <c:v>8.5873581505328589E-2</c:v>
                </c:pt>
                <c:pt idx="9">
                  <c:v>7.054569864273505E-2</c:v>
                </c:pt>
                <c:pt idx="10">
                  <c:v>5.8351543914891064E-2</c:v>
                </c:pt>
                <c:pt idx="11">
                  <c:v>4.8538618815345366E-2</c:v>
                </c:pt>
                <c:pt idx="12">
                  <c:v>4.0568872073704673E-2</c:v>
                </c:pt>
                <c:pt idx="13">
                  <c:v>3.4046906195157295E-2</c:v>
                </c:pt>
                <c:pt idx="14">
                  <c:v>2.8675742617974703E-2</c:v>
                </c:pt>
                <c:pt idx="15">
                  <c:v>2.4228339748645581E-2</c:v>
                </c:pt>
                <c:pt idx="16">
                  <c:v>2.0528574558331562E-2</c:v>
                </c:pt>
                <c:pt idx="17">
                  <c:v>1.7438151285700299E-2</c:v>
                </c:pt>
                <c:pt idx="18">
                  <c:v>1.4847355858106608E-2</c:v>
                </c:pt>
                <c:pt idx="19">
                  <c:v>1.2668382212641991E-2</c:v>
                </c:pt>
                <c:pt idx="20">
                  <c:v>1.0830424131372281E-2</c:v>
                </c:pt>
                <c:pt idx="21">
                  <c:v>9.2760068338780186E-3</c:v>
                </c:pt>
                <c:pt idx="22">
                  <c:v>7.9582065442324375E-3</c:v>
                </c:pt>
                <c:pt idx="23">
                  <c:v>6.8385172101132746E-3</c:v>
                </c:pt>
                <c:pt idx="24">
                  <c:v>5.8851961340112488E-3</c:v>
                </c:pt>
                <c:pt idx="25">
                  <c:v>5.0719688404414088E-3</c:v>
                </c:pt>
                <c:pt idx="26">
                  <c:v>4.3770066635869997E-3</c:v>
                </c:pt>
                <c:pt idx="27">
                  <c:v>3.7821136011238401E-3</c:v>
                </c:pt>
                <c:pt idx="28">
                  <c:v>3.272075285688418E-3</c:v>
                </c:pt>
                <c:pt idx="29">
                  <c:v>2.8341346289412705E-3</c:v>
                </c:pt>
                <c:pt idx="30">
                  <c:v>2.4575672087305475E-3</c:v>
                </c:pt>
                <c:pt idx="31">
                  <c:v>2.1333357432153977E-3</c:v>
                </c:pt>
                <c:pt idx="32">
                  <c:v>1.8538076699295422E-3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0C-474C-BDD9-95196631AD50}"/>
            </c:ext>
          </c:extLst>
        </c:ser>
        <c:ser>
          <c:idx val="1"/>
          <c:order val="1"/>
          <c:tx>
            <c:strRef>
              <c:f>График!$G$57</c:f>
              <c:strCache>
                <c:ptCount val="1"/>
                <c:pt idx="0">
                  <c:v>Среднее</c:v>
                </c:pt>
              </c:strCache>
            </c:strRef>
          </c:tx>
          <c:spPr>
            <a:ln w="22225"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0C-474C-BDD9-95196631AD50}"/>
                </c:ext>
              </c:extLst>
            </c:dLbl>
            <c:dLbl>
              <c:idx val="1"/>
              <c:layout/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0C-474C-BDD9-95196631AD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График!$G$59:$G$60</c:f>
              <c:numCache>
                <c:formatCode>0.00</c:formatCode>
                <c:ptCount val="2"/>
                <c:pt idx="0">
                  <c:v>1.0350877192982457</c:v>
                </c:pt>
                <c:pt idx="1">
                  <c:v>1.0350877192982457</c:v>
                </c:pt>
              </c:numCache>
            </c:numRef>
          </c:xVal>
          <c:yVal>
            <c:numRef>
              <c:f>График!$H$59:$H$60</c:f>
              <c:numCache>
                <c:formatCode>0.00000</c:formatCode>
                <c:ptCount val="2"/>
                <c:pt idx="0" formatCode="General">
                  <c:v>0</c:v>
                </c:pt>
                <c:pt idx="1">
                  <c:v>0.6485801343701062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F0C-474C-BDD9-95196631AD50}"/>
            </c:ext>
          </c:extLst>
        </c:ser>
        <c:ser>
          <c:idx val="2"/>
          <c:order val="2"/>
          <c:tx>
            <c:strRef>
              <c:f>График!$G$62</c:f>
              <c:strCache>
                <c:ptCount val="1"/>
                <c:pt idx="0">
                  <c:v>Квантиль распределения для Уровня значимости = 0,05</c:v>
                </c:pt>
              </c:strCache>
            </c:strRef>
          </c:tx>
          <c:spPr>
            <a:ln w="25400"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0C-474C-BDD9-95196631AD50}"/>
                </c:ext>
              </c:extLst>
            </c:dLbl>
            <c:dLbl>
              <c:idx val="1"/>
              <c:layout/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0C-474C-BDD9-95196631AD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График!$G$64:$G$65</c:f>
              <c:numCache>
                <c:formatCode>0.00</c:formatCode>
                <c:ptCount val="2"/>
                <c:pt idx="0">
                  <c:v>4.0039825031306115</c:v>
                </c:pt>
                <c:pt idx="1">
                  <c:v>4.0039825031306115</c:v>
                </c:pt>
              </c:numCache>
            </c:numRef>
          </c:xVal>
          <c:yVal>
            <c:numRef>
              <c:f>График!$H$64:$H$65</c:f>
              <c:numCache>
                <c:formatCode>0.00000</c:formatCode>
                <c:ptCount val="2"/>
                <c:pt idx="0" formatCode="General">
                  <c:v>0</c:v>
                </c:pt>
                <c:pt idx="1">
                  <c:v>0.6485801343701062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F0C-474C-BDD9-95196631A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23424"/>
        <c:axId val="70029696"/>
      </c:scatterChart>
      <c:valAx>
        <c:axId val="7002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8103359173126616"/>
              <c:y val="0.9243609695846842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70029696"/>
        <c:crosses val="autoZero"/>
        <c:crossBetween val="midCat"/>
      </c:valAx>
      <c:valAx>
        <c:axId val="70029696"/>
        <c:scaling>
          <c:orientation val="minMax"/>
          <c:max val="1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700234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1795537589886813E-2"/>
          <c:y val="0.82476053728578047"/>
          <c:w val="0.82404371584699454"/>
          <c:h val="0.175239462714219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0</xdr:rowOff>
    </xdr:from>
    <xdr:to>
      <xdr:col>13</xdr:col>
      <xdr:colOff>0</xdr:colOff>
      <xdr:row>33</xdr:row>
      <xdr:rowOff>161924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36</xdr:row>
      <xdr:rowOff>0</xdr:rowOff>
    </xdr:from>
    <xdr:to>
      <xdr:col>13</xdr:col>
      <xdr:colOff>0</xdr:colOff>
      <xdr:row>56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raspredelenie-fishera-f-raspredelenie-raspredeleniya-matematicheskoy-statistik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raspredelenie-fishera-f-raspredelenie-raspredeleniya-matematicheskoy-statistik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M2" sqref="M2"/>
    </sheetView>
  </sheetViews>
  <sheetFormatPr defaultRowHeight="12.75" x14ac:dyDescent="0.2"/>
  <cols>
    <col min="1" max="1" width="14.7109375" style="4" customWidth="1"/>
    <col min="2" max="2" width="15.42578125" style="4" customWidth="1"/>
    <col min="3" max="3" width="18" style="4" customWidth="1"/>
    <col min="4" max="4" width="15.5703125" style="4" customWidth="1"/>
    <col min="5" max="5" width="19.85546875" style="4" customWidth="1"/>
    <col min="6" max="6" width="4.7109375" style="4" customWidth="1"/>
    <col min="7" max="7" width="10.85546875" style="4" customWidth="1"/>
    <col min="8" max="8" width="12" style="4" bestFit="1" customWidth="1"/>
    <col min="9" max="11" width="12.42578125" style="4" bestFit="1" customWidth="1"/>
    <col min="12" max="266" width="9.140625" style="4"/>
    <col min="267" max="267" width="10" style="4" customWidth="1"/>
    <col min="268" max="347" width="9.140625" style="4"/>
    <col min="348" max="348" width="8.5703125" style="4" customWidth="1"/>
    <col min="349" max="16384" width="9.140625" style="4"/>
  </cols>
  <sheetData>
    <row r="1" spans="1:13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 x14ac:dyDescent="0.25">
      <c r="A2" s="9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1" t="s">
        <v>49</v>
      </c>
    </row>
    <row r="3" spans="1:13" ht="18.75" x14ac:dyDescent="0.2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x14ac:dyDescent="0.2">
      <c r="A4" s="21" t="s">
        <v>15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75" x14ac:dyDescent="0.25">
      <c r="A5" s="6"/>
      <c r="B5" s="6"/>
      <c r="C5" s="6"/>
      <c r="D5" s="6"/>
      <c r="E5" s="6"/>
      <c r="F5" s="6"/>
      <c r="G5" s="6"/>
    </row>
    <row r="6" spans="1:13" x14ac:dyDescent="0.2">
      <c r="A6" s="11" t="s">
        <v>7</v>
      </c>
      <c r="B6" s="11" t="s">
        <v>6</v>
      </c>
    </row>
    <row r="7" spans="1:13" x14ac:dyDescent="0.2">
      <c r="A7" s="10" t="s">
        <v>28</v>
      </c>
      <c r="B7" s="12">
        <v>1</v>
      </c>
      <c r="C7" s="4" t="s">
        <v>30</v>
      </c>
    </row>
    <row r="8" spans="1:13" x14ac:dyDescent="0.2">
      <c r="A8" s="10" t="s">
        <v>29</v>
      </c>
      <c r="B8" s="12">
        <v>59</v>
      </c>
      <c r="C8" s="4" t="s">
        <v>31</v>
      </c>
    </row>
    <row r="9" spans="1:13" x14ac:dyDescent="0.2">
      <c r="A9" s="34" t="s">
        <v>36</v>
      </c>
    </row>
    <row r="10" spans="1:13" x14ac:dyDescent="0.2">
      <c r="A10" s="34"/>
    </row>
    <row r="11" spans="1:13" ht="15.75" x14ac:dyDescent="0.25">
      <c r="A11" s="17" t="s">
        <v>14</v>
      </c>
      <c r="B11" s="18"/>
      <c r="C11" s="18"/>
    </row>
    <row r="12" spans="1:13" x14ac:dyDescent="0.2">
      <c r="E12" s="11" t="s">
        <v>16</v>
      </c>
    </row>
    <row r="13" spans="1:13" ht="25.5" x14ac:dyDescent="0.2">
      <c r="A13" s="13" t="s">
        <v>10</v>
      </c>
      <c r="B13" s="14">
        <f>k_2/(k_2-2)</f>
        <v>1.0350877192982457</v>
      </c>
      <c r="C13" s="4" t="s">
        <v>32</v>
      </c>
      <c r="E13" s="35">
        <f>EXP(GAMMALN((k_1+k_2)/2))</f>
        <v>8.8417619937396265E+30</v>
      </c>
    </row>
    <row r="14" spans="1:13" x14ac:dyDescent="0.2">
      <c r="A14" s="10" t="s">
        <v>11</v>
      </c>
      <c r="B14" s="15">
        <f>2*k_2^2*(k_1+k_2-2)/(k_1*(k_2-4)*(k_2-2)^2)</f>
        <v>2.2596938918268559</v>
      </c>
      <c r="C14" s="4" t="s">
        <v>33</v>
      </c>
      <c r="E14" s="15">
        <f>POWER(k_1/k_2,k_1/2)</f>
        <v>0.13018891098082386</v>
      </c>
    </row>
    <row r="15" spans="1:13" x14ac:dyDescent="0.2">
      <c r="A15" s="36" t="s">
        <v>12</v>
      </c>
      <c r="B15" s="15">
        <f>(k_1-2)/k_1*k_2/(k_2+2)</f>
        <v>-0.96721311475409832</v>
      </c>
      <c r="C15" s="4" t="s">
        <v>45</v>
      </c>
      <c r="E15" s="35">
        <f>EXP(GAMMALN(k_1/2))*EXP(GAMMALN(k_2/2))</f>
        <v>2.8976297462766817E+30</v>
      </c>
    </row>
    <row r="16" spans="1:13" x14ac:dyDescent="0.2">
      <c r="E16" s="37">
        <f>E13*E14/E15</f>
        <v>0.39725550394963627</v>
      </c>
    </row>
    <row r="17" spans="1:7" x14ac:dyDescent="0.2">
      <c r="A17" s="19" t="s">
        <v>13</v>
      </c>
      <c r="B17" s="20"/>
      <c r="C17" s="20"/>
      <c r="D17" s="20"/>
      <c r="E17" s="20"/>
      <c r="G17" s="5" t="str">
        <f>"Распределение Фишера F("&amp;B7&amp;";"&amp;k_2&amp;")"</f>
        <v>Распределение Фишера F(1;59)</v>
      </c>
    </row>
    <row r="19" spans="1:7" ht="51" x14ac:dyDescent="0.2">
      <c r="B19" s="33" t="s">
        <v>34</v>
      </c>
      <c r="C19" s="33" t="s">
        <v>38</v>
      </c>
      <c r="D19" s="33" t="s">
        <v>34</v>
      </c>
      <c r="E19" s="33" t="s">
        <v>37</v>
      </c>
    </row>
    <row r="20" spans="1:7" x14ac:dyDescent="0.2">
      <c r="A20" s="11" t="s">
        <v>35</v>
      </c>
      <c r="B20" s="11" t="s">
        <v>5</v>
      </c>
      <c r="C20" s="11" t="s">
        <v>20</v>
      </c>
      <c r="D20" s="11" t="s">
        <v>5</v>
      </c>
      <c r="E20" s="11" t="s">
        <v>20</v>
      </c>
    </row>
    <row r="21" spans="1:7" x14ac:dyDescent="0.2">
      <c r="A21" s="15">
        <v>0</v>
      </c>
      <c r="B21" s="22">
        <f t="shared" ref="B21:B53" si="0">_xlfn.F.DIST($A21,k_1,k_2,TRUE)</f>
        <v>0</v>
      </c>
      <c r="C21" s="22" t="e">
        <f t="shared" ref="C21:C53" si="1">_xlfn.F.DIST($A21,k_1,k_2,FALSE)</f>
        <v>#NUM!</v>
      </c>
      <c r="D21" s="22">
        <f t="shared" ref="D21:D53" si="2">1-FDIST($A21,k_1,k_2)</f>
        <v>0</v>
      </c>
      <c r="E21" s="22" t="e">
        <f t="shared" ref="E21:E53" si="3">$E$16*(POWER(A21,k_1/2-1))/POWER(A21*k_1/k_2+1,(k_1+k_2)/2)</f>
        <v>#DIV/0!</v>
      </c>
    </row>
    <row r="22" spans="1:7" x14ac:dyDescent="0.2">
      <c r="A22" s="15">
        <f>A21+SQRT($B$14)*6/32</f>
        <v>0.2818552170610612</v>
      </c>
      <c r="B22" s="22">
        <f t="shared" si="0"/>
        <v>0.40251928038367646</v>
      </c>
      <c r="C22" s="22">
        <f t="shared" si="1"/>
        <v>0.6485801343701062</v>
      </c>
      <c r="D22" s="22">
        <f t="shared" si="2"/>
        <v>0.40251928038367646</v>
      </c>
      <c r="E22" s="22">
        <f t="shared" si="3"/>
        <v>0.64858013437009987</v>
      </c>
    </row>
    <row r="23" spans="1:7" x14ac:dyDescent="0.2">
      <c r="A23" s="15">
        <f t="shared" ref="A23:A53" si="4">A22+SQRT($B$14)*6/32</f>
        <v>0.56371043412212241</v>
      </c>
      <c r="B23" s="22">
        <f t="shared" si="0"/>
        <v>0.54424676068538747</v>
      </c>
      <c r="C23" s="22">
        <f t="shared" si="1"/>
        <v>0.39778639525292203</v>
      </c>
      <c r="D23" s="22">
        <f t="shared" si="2"/>
        <v>0.54424676068538747</v>
      </c>
      <c r="E23" s="22">
        <f t="shared" si="3"/>
        <v>0.39778639525291709</v>
      </c>
    </row>
    <row r="24" spans="1:7" x14ac:dyDescent="0.2">
      <c r="A24" s="15">
        <f t="shared" si="4"/>
        <v>0.84556565118318361</v>
      </c>
      <c r="B24" s="22">
        <f t="shared" si="0"/>
        <v>0.63844581706394776</v>
      </c>
      <c r="C24" s="22">
        <f t="shared" si="1"/>
        <v>0.28190145627422175</v>
      </c>
      <c r="D24" s="22">
        <f t="shared" si="2"/>
        <v>0.63844581706394776</v>
      </c>
      <c r="E24" s="22">
        <f t="shared" si="3"/>
        <v>0.28190145627421875</v>
      </c>
    </row>
    <row r="25" spans="1:7" x14ac:dyDescent="0.2">
      <c r="A25" s="15">
        <f t="shared" si="4"/>
        <v>1.1274208682442448</v>
      </c>
      <c r="B25" s="22">
        <f t="shared" si="0"/>
        <v>0.70734680969807284</v>
      </c>
      <c r="C25" s="22">
        <f t="shared" si="1"/>
        <v>0.21203618164669344</v>
      </c>
      <c r="D25" s="22">
        <f t="shared" si="2"/>
        <v>0.70734680969807284</v>
      </c>
      <c r="E25" s="22">
        <f t="shared" si="3"/>
        <v>0.21203618164669047</v>
      </c>
    </row>
    <row r="26" spans="1:7" x14ac:dyDescent="0.2">
      <c r="A26" s="15">
        <f t="shared" si="4"/>
        <v>1.4092760853053061</v>
      </c>
      <c r="B26" s="22">
        <f t="shared" si="0"/>
        <v>0.76006561174214793</v>
      </c>
      <c r="C26" s="22">
        <f t="shared" si="1"/>
        <v>0.16482507781048278</v>
      </c>
      <c r="D26" s="22">
        <f t="shared" si="2"/>
        <v>0.76006561174214793</v>
      </c>
      <c r="E26" s="22">
        <f t="shared" si="3"/>
        <v>0.16482507781048075</v>
      </c>
    </row>
    <row r="27" spans="1:7" x14ac:dyDescent="0.2">
      <c r="A27" s="15">
        <f t="shared" si="4"/>
        <v>1.6911313023663674</v>
      </c>
      <c r="B27" s="22">
        <f t="shared" si="0"/>
        <v>0.80149120047464151</v>
      </c>
      <c r="C27" s="22">
        <f t="shared" si="1"/>
        <v>0.13085328188213294</v>
      </c>
      <c r="D27" s="22">
        <f t="shared" si="2"/>
        <v>0.80149120047464151</v>
      </c>
      <c r="E27" s="22">
        <f t="shared" si="3"/>
        <v>0.13085328188213102</v>
      </c>
    </row>
    <row r="28" spans="1:7" x14ac:dyDescent="0.2">
      <c r="A28" s="15">
        <f t="shared" si="4"/>
        <v>1.9729865194274288</v>
      </c>
      <c r="B28" s="22">
        <f t="shared" si="0"/>
        <v>0.8346258054595993</v>
      </c>
      <c r="C28" s="22">
        <f t="shared" si="1"/>
        <v>0.10542513878021263</v>
      </c>
      <c r="D28" s="22">
        <f t="shared" si="2"/>
        <v>0.8346258054595993</v>
      </c>
      <c r="E28" s="22">
        <f t="shared" si="3"/>
        <v>0.10542513878021155</v>
      </c>
    </row>
    <row r="29" spans="1:7" x14ac:dyDescent="0.2">
      <c r="A29" s="15">
        <f t="shared" si="4"/>
        <v>2.2548417364884901</v>
      </c>
      <c r="B29" s="22">
        <f t="shared" si="0"/>
        <v>0.86146956902666949</v>
      </c>
      <c r="C29" s="22">
        <f t="shared" si="1"/>
        <v>8.5873581505328589E-2</v>
      </c>
      <c r="D29" s="22">
        <f t="shared" si="2"/>
        <v>0.86146956902666949</v>
      </c>
      <c r="E29" s="22">
        <f t="shared" si="3"/>
        <v>8.5873581505327312E-2</v>
      </c>
    </row>
    <row r="30" spans="1:7" x14ac:dyDescent="0.2">
      <c r="A30" s="15">
        <f t="shared" si="4"/>
        <v>2.5366969535495514</v>
      </c>
      <c r="B30" s="22">
        <f t="shared" si="0"/>
        <v>0.883428772426752</v>
      </c>
      <c r="C30" s="22">
        <f t="shared" si="1"/>
        <v>7.054569864273505E-2</v>
      </c>
      <c r="D30" s="22">
        <f t="shared" si="2"/>
        <v>0.883428772426752</v>
      </c>
      <c r="E30" s="22">
        <f t="shared" si="3"/>
        <v>7.0545698642734272E-2</v>
      </c>
    </row>
    <row r="31" spans="1:7" x14ac:dyDescent="0.2">
      <c r="A31" s="15">
        <f t="shared" si="4"/>
        <v>2.8185521706106127</v>
      </c>
      <c r="B31" s="22">
        <f t="shared" si="0"/>
        <v>0.90153031266494443</v>
      </c>
      <c r="C31" s="22">
        <f t="shared" si="1"/>
        <v>5.8351543914891064E-2</v>
      </c>
      <c r="D31" s="22">
        <f t="shared" si="2"/>
        <v>0.90153031266494443</v>
      </c>
      <c r="E31" s="22">
        <f t="shared" si="3"/>
        <v>5.8351543914890287E-2</v>
      </c>
    </row>
    <row r="32" spans="1:7" x14ac:dyDescent="0.2">
      <c r="A32" s="15">
        <f t="shared" si="4"/>
        <v>3.100407387671674</v>
      </c>
      <c r="B32" s="22">
        <f t="shared" si="0"/>
        <v>0.91654521338143791</v>
      </c>
      <c r="C32" s="22">
        <f t="shared" si="1"/>
        <v>4.8538618815345366E-2</v>
      </c>
      <c r="D32" s="22">
        <f t="shared" si="2"/>
        <v>0.91654521338143791</v>
      </c>
      <c r="E32" s="22">
        <f t="shared" si="3"/>
        <v>4.8538618815344797E-2</v>
      </c>
    </row>
    <row r="33" spans="1:7" x14ac:dyDescent="0.2">
      <c r="A33" s="15">
        <f t="shared" si="4"/>
        <v>3.3822626047327353</v>
      </c>
      <c r="B33" s="22">
        <f t="shared" si="0"/>
        <v>0.92906477128290521</v>
      </c>
      <c r="C33" s="22">
        <f t="shared" si="1"/>
        <v>4.0568872073704673E-2</v>
      </c>
      <c r="D33" s="22">
        <f t="shared" si="2"/>
        <v>0.92906477128290521</v>
      </c>
      <c r="E33" s="22">
        <f t="shared" si="3"/>
        <v>4.056887207370434E-2</v>
      </c>
    </row>
    <row r="34" spans="1:7" x14ac:dyDescent="0.2">
      <c r="A34" s="15">
        <f t="shared" si="4"/>
        <v>3.6641178217937966</v>
      </c>
      <c r="B34" s="22">
        <f t="shared" si="0"/>
        <v>0.93955002876629501</v>
      </c>
      <c r="C34" s="22">
        <f t="shared" si="1"/>
        <v>3.4046906195157295E-2</v>
      </c>
      <c r="D34" s="22">
        <f t="shared" si="2"/>
        <v>0.93955002876629501</v>
      </c>
      <c r="E34" s="22">
        <f t="shared" si="3"/>
        <v>3.4046906195156872E-2</v>
      </c>
    </row>
    <row r="35" spans="1:7" x14ac:dyDescent="0.2">
      <c r="A35" s="15">
        <f t="shared" si="4"/>
        <v>3.945973038854858</v>
      </c>
      <c r="B35" s="22">
        <f t="shared" si="0"/>
        <v>0.94836527179233521</v>
      </c>
      <c r="C35" s="22">
        <f t="shared" si="1"/>
        <v>2.8675742617974703E-2</v>
      </c>
      <c r="D35" s="22">
        <f t="shared" si="2"/>
        <v>0.9483652717923351</v>
      </c>
      <c r="E35" s="22">
        <f t="shared" si="3"/>
        <v>2.8675742617974408E-2</v>
      </c>
    </row>
    <row r="36" spans="1:7" x14ac:dyDescent="0.2">
      <c r="A36" s="15">
        <f t="shared" si="4"/>
        <v>4.2278282559159193</v>
      </c>
      <c r="B36" s="22">
        <f t="shared" si="0"/>
        <v>0.95580147568056906</v>
      </c>
      <c r="C36" s="22">
        <f t="shared" si="1"/>
        <v>2.4228339748645581E-2</v>
      </c>
      <c r="D36" s="22">
        <f t="shared" si="2"/>
        <v>0.95580147568056906</v>
      </c>
      <c r="E36" s="22">
        <f t="shared" si="3"/>
        <v>2.4228339748645227E-2</v>
      </c>
      <c r="G36" s="4" t="str">
        <f>"Плотность распределения Фишера F("&amp;B7&amp;";"&amp;k_2&amp;")"</f>
        <v>Плотность распределения Фишера F(1;59)</v>
      </c>
    </row>
    <row r="37" spans="1:7" x14ac:dyDescent="0.2">
      <c r="A37" s="15">
        <f t="shared" si="4"/>
        <v>4.5096834729769801</v>
      </c>
      <c r="B37" s="22">
        <f t="shared" si="0"/>
        <v>0.96209316449597526</v>
      </c>
      <c r="C37" s="22">
        <f t="shared" si="1"/>
        <v>2.0528574558331562E-2</v>
      </c>
      <c r="D37" s="22">
        <f t="shared" si="2"/>
        <v>0.96209316449597526</v>
      </c>
      <c r="E37" s="22">
        <f t="shared" si="3"/>
        <v>2.0528574558331309E-2</v>
      </c>
    </row>
    <row r="38" spans="1:7" x14ac:dyDescent="0.2">
      <c r="A38" s="15">
        <f t="shared" si="4"/>
        <v>4.791538690038041</v>
      </c>
      <c r="B38" s="22">
        <f t="shared" si="0"/>
        <v>0.96743080751313404</v>
      </c>
      <c r="C38" s="22">
        <f t="shared" si="1"/>
        <v>1.7438151285700299E-2</v>
      </c>
      <c r="D38" s="22">
        <f t="shared" si="2"/>
        <v>0.96743080751313404</v>
      </c>
      <c r="E38" s="22">
        <f t="shared" si="3"/>
        <v>1.7438151285700074E-2</v>
      </c>
    </row>
    <row r="39" spans="1:7" x14ac:dyDescent="0.2">
      <c r="A39" s="15">
        <f t="shared" si="4"/>
        <v>5.0733939070991019</v>
      </c>
      <c r="B39" s="22">
        <f t="shared" si="0"/>
        <v>0.97197010526549299</v>
      </c>
      <c r="C39" s="22">
        <f t="shared" si="1"/>
        <v>1.4847355858106608E-2</v>
      </c>
      <c r="D39" s="22">
        <f t="shared" si="2"/>
        <v>0.97197010526549299</v>
      </c>
      <c r="E39" s="22">
        <f t="shared" si="3"/>
        <v>1.484735585810644E-2</v>
      </c>
    </row>
    <row r="40" spans="1:7" x14ac:dyDescent="0.2">
      <c r="A40" s="15">
        <f t="shared" si="4"/>
        <v>5.3552491241601627</v>
      </c>
      <c r="B40" s="22">
        <f t="shared" si="0"/>
        <v>0.97583905551590666</v>
      </c>
      <c r="C40" s="22">
        <f t="shared" si="1"/>
        <v>1.2668382212641991E-2</v>
      </c>
      <c r="D40" s="22">
        <f t="shared" si="2"/>
        <v>0.97583905551590666</v>
      </c>
      <c r="E40" s="22">
        <f t="shared" si="3"/>
        <v>1.2668382212641802E-2</v>
      </c>
    </row>
    <row r="41" spans="1:7" x14ac:dyDescent="0.2">
      <c r="A41" s="15">
        <f t="shared" si="4"/>
        <v>5.6371043412212236</v>
      </c>
      <c r="B41" s="22">
        <f t="shared" si="0"/>
        <v>0.97914340208204886</v>
      </c>
      <c r="C41" s="22">
        <f t="shared" si="1"/>
        <v>1.0830424131372281E-2</v>
      </c>
      <c r="D41" s="22">
        <f t="shared" si="2"/>
        <v>0.97914340208204886</v>
      </c>
      <c r="E41" s="22">
        <f t="shared" si="3"/>
        <v>1.0830424131372139E-2</v>
      </c>
    </row>
    <row r="42" spans="1:7" x14ac:dyDescent="0.2">
      <c r="A42" s="15">
        <f t="shared" si="4"/>
        <v>5.9189595582822845</v>
      </c>
      <c r="B42" s="22">
        <f t="shared" si="0"/>
        <v>0.98197088494886675</v>
      </c>
      <c r="C42" s="22">
        <f t="shared" si="1"/>
        <v>9.2760068338780186E-3</v>
      </c>
      <c r="D42" s="22">
        <f t="shared" si="2"/>
        <v>0.98197088494886675</v>
      </c>
      <c r="E42" s="22">
        <f t="shared" si="3"/>
        <v>9.2760068338779336E-3</v>
      </c>
    </row>
    <row r="43" spans="1:7" x14ac:dyDescent="0.2">
      <c r="A43" s="15">
        <f t="shared" si="4"/>
        <v>6.2008147753433454</v>
      </c>
      <c r="B43" s="22">
        <f t="shared" si="0"/>
        <v>0.98439458831452575</v>
      </c>
      <c r="C43" s="22">
        <f t="shared" si="1"/>
        <v>7.9582065442324375E-3</v>
      </c>
      <c r="D43" s="22">
        <f t="shared" si="2"/>
        <v>0.98439458831452575</v>
      </c>
      <c r="E43" s="22">
        <f t="shared" si="3"/>
        <v>7.9582065442323421E-3</v>
      </c>
    </row>
    <row r="44" spans="1:7" x14ac:dyDescent="0.2">
      <c r="A44" s="15">
        <f t="shared" si="4"/>
        <v>6.4826699924044062</v>
      </c>
      <c r="B44" s="22">
        <f t="shared" si="0"/>
        <v>0.98647560083466179</v>
      </c>
      <c r="C44" s="22">
        <f t="shared" si="1"/>
        <v>6.8385172101132746E-3</v>
      </c>
      <c r="D44" s="22">
        <f t="shared" si="2"/>
        <v>0.98647560083466179</v>
      </c>
      <c r="E44" s="22">
        <f t="shared" si="3"/>
        <v>6.8385172101131982E-3</v>
      </c>
    </row>
    <row r="45" spans="1:7" x14ac:dyDescent="0.2">
      <c r="A45" s="15">
        <f t="shared" si="4"/>
        <v>6.7645252094654671</v>
      </c>
      <c r="B45" s="22">
        <f t="shared" si="0"/>
        <v>0.98826514538237353</v>
      </c>
      <c r="C45" s="22">
        <f t="shared" si="1"/>
        <v>5.8851961340112488E-3</v>
      </c>
      <c r="D45" s="22">
        <f t="shared" si="2"/>
        <v>0.98826514538237353</v>
      </c>
      <c r="E45" s="22">
        <f t="shared" si="3"/>
        <v>5.8851961340111638E-3</v>
      </c>
    </row>
    <row r="46" spans="1:7" x14ac:dyDescent="0.2">
      <c r="A46" s="15">
        <f t="shared" si="4"/>
        <v>7.046380426526528</v>
      </c>
      <c r="B46" s="22">
        <f t="shared" si="0"/>
        <v>0.98980629551081023</v>
      </c>
      <c r="C46" s="22">
        <f t="shared" si="1"/>
        <v>5.0719688404414088E-3</v>
      </c>
      <c r="D46" s="22">
        <f t="shared" si="2"/>
        <v>0.98980629551081023</v>
      </c>
      <c r="E46" s="22">
        <f t="shared" si="3"/>
        <v>5.0719688404413489E-3</v>
      </c>
    </row>
    <row r="47" spans="1:7" x14ac:dyDescent="0.2">
      <c r="A47" s="15">
        <f t="shared" si="4"/>
        <v>7.3282356435875888</v>
      </c>
      <c r="B47" s="22">
        <f t="shared" si="0"/>
        <v>0.99113536703593763</v>
      </c>
      <c r="C47" s="22">
        <f t="shared" si="1"/>
        <v>4.3770066635869997E-3</v>
      </c>
      <c r="D47" s="22">
        <f t="shared" si="2"/>
        <v>0.99113536703593763</v>
      </c>
      <c r="E47" s="22">
        <f t="shared" si="3"/>
        <v>4.3770066635869364E-3</v>
      </c>
    </row>
    <row r="48" spans="1:7" x14ac:dyDescent="0.2">
      <c r="A48" s="15">
        <f t="shared" si="4"/>
        <v>7.6100908606486497</v>
      </c>
      <c r="B48" s="22">
        <f t="shared" si="0"/>
        <v>0.99228305221370472</v>
      </c>
      <c r="C48" s="22">
        <f t="shared" si="1"/>
        <v>3.7821136011238401E-3</v>
      </c>
      <c r="D48" s="22">
        <f t="shared" si="2"/>
        <v>0.99228305221370483</v>
      </c>
      <c r="E48" s="22">
        <f t="shared" si="3"/>
        <v>3.7821136011237911E-3</v>
      </c>
    </row>
    <row r="49" spans="1:10" x14ac:dyDescent="0.2">
      <c r="A49" s="15">
        <f t="shared" si="4"/>
        <v>7.8919460777097106</v>
      </c>
      <c r="B49" s="22">
        <f t="shared" si="0"/>
        <v>0.99327534852828669</v>
      </c>
      <c r="C49" s="22">
        <f t="shared" si="1"/>
        <v>3.272075285688418E-3</v>
      </c>
      <c r="D49" s="22">
        <f t="shared" si="2"/>
        <v>0.99327534852828669</v>
      </c>
      <c r="E49" s="22">
        <f t="shared" si="3"/>
        <v>3.2720752856883798E-3</v>
      </c>
    </row>
    <row r="50" spans="1:10" x14ac:dyDescent="0.2">
      <c r="A50" s="15">
        <f t="shared" si="4"/>
        <v>8.1738012947707723</v>
      </c>
      <c r="B50" s="22">
        <f t="shared" si="0"/>
        <v>0.99413432255736534</v>
      </c>
      <c r="C50" s="22">
        <f t="shared" si="1"/>
        <v>2.8341346289412705E-3</v>
      </c>
      <c r="D50" s="22">
        <f t="shared" si="2"/>
        <v>0.99413432255736545</v>
      </c>
      <c r="E50" s="22">
        <f t="shared" si="3"/>
        <v>2.8341346289412349E-3</v>
      </c>
    </row>
    <row r="51" spans="1:10" x14ac:dyDescent="0.2">
      <c r="A51" s="15">
        <f t="shared" si="4"/>
        <v>8.4556565118318332</v>
      </c>
      <c r="B51" s="22">
        <f t="shared" si="0"/>
        <v>0.99487874065229964</v>
      </c>
      <c r="C51" s="22">
        <f t="shared" si="1"/>
        <v>2.4575672087305475E-3</v>
      </c>
      <c r="D51" s="22">
        <f t="shared" si="2"/>
        <v>0.99487874065229964</v>
      </c>
      <c r="E51" s="22">
        <f t="shared" si="3"/>
        <v>2.4575672087305198E-3</v>
      </c>
    </row>
    <row r="52" spans="1:10" x14ac:dyDescent="0.2">
      <c r="A52" s="15">
        <f t="shared" si="4"/>
        <v>8.7375117288928941</v>
      </c>
      <c r="B52" s="22">
        <f t="shared" si="0"/>
        <v>0.99552459150897565</v>
      </c>
      <c r="C52" s="22">
        <f t="shared" si="1"/>
        <v>2.1333357432153977E-3</v>
      </c>
      <c r="D52" s="22">
        <f t="shared" si="2"/>
        <v>0.99552459150897554</v>
      </c>
      <c r="E52" s="22">
        <f t="shared" si="3"/>
        <v>2.1333357432153713E-3</v>
      </c>
    </row>
    <row r="53" spans="1:10" x14ac:dyDescent="0.2">
      <c r="A53" s="15">
        <f t="shared" si="4"/>
        <v>9.0193669459539549</v>
      </c>
      <c r="B53" s="22">
        <f t="shared" si="0"/>
        <v>0.99608552057346567</v>
      </c>
      <c r="C53" s="22">
        <f t="shared" si="1"/>
        <v>1.8538076699295422E-3</v>
      </c>
      <c r="D53" s="22">
        <f t="shared" si="2"/>
        <v>0.99608552057346567</v>
      </c>
      <c r="E53" s="22">
        <f t="shared" si="3"/>
        <v>1.8538076699295225E-3</v>
      </c>
    </row>
    <row r="57" spans="1:10" x14ac:dyDescent="0.2">
      <c r="G57" s="4" t="s">
        <v>46</v>
      </c>
    </row>
    <row r="58" spans="1:10" ht="15" x14ac:dyDescent="0.25">
      <c r="G58" s="10" t="s">
        <v>17</v>
      </c>
      <c r="H58" s="10" t="s">
        <v>47</v>
      </c>
      <c r="I58"/>
    </row>
    <row r="59" spans="1:10" ht="15" x14ac:dyDescent="0.25">
      <c r="G59" s="14">
        <f>B13</f>
        <v>1.0350877192982457</v>
      </c>
      <c r="H59" s="38">
        <v>0</v>
      </c>
      <c r="I59"/>
      <c r="J59"/>
    </row>
    <row r="60" spans="1:10" ht="15" x14ac:dyDescent="0.25">
      <c r="G60" s="14">
        <f>G59</f>
        <v>1.0350877192982457</v>
      </c>
      <c r="H60" s="22">
        <f>MAX(C22:C53)</f>
        <v>0.6485801343701062</v>
      </c>
      <c r="I60"/>
      <c r="J60"/>
    </row>
    <row r="62" spans="1:10" ht="15" x14ac:dyDescent="0.25">
      <c r="G62" s="4" t="str">
        <f>"Квантиль распределения для Уровня значимости = "&amp;J65</f>
        <v>Квантиль распределения для Уровня значимости = 0,05</v>
      </c>
      <c r="I62"/>
    </row>
    <row r="63" spans="1:10" ht="15" x14ac:dyDescent="0.25">
      <c r="G63" s="10" t="s">
        <v>17</v>
      </c>
      <c r="H63" s="10" t="s">
        <v>47</v>
      </c>
      <c r="I63"/>
    </row>
    <row r="64" spans="1:10" ht="15" x14ac:dyDescent="0.25">
      <c r="G64" s="14">
        <f>K65</f>
        <v>4.0039825031306115</v>
      </c>
      <c r="H64" s="38">
        <v>0</v>
      </c>
      <c r="I64" s="23"/>
      <c r="J64" s="4" t="s">
        <v>48</v>
      </c>
    </row>
    <row r="65" spans="7:11" x14ac:dyDescent="0.2">
      <c r="G65" s="14">
        <f>G64</f>
        <v>4.0039825031306115</v>
      </c>
      <c r="H65" s="22">
        <f>H60</f>
        <v>0.6485801343701062</v>
      </c>
      <c r="J65" s="39">
        <v>0.05</v>
      </c>
      <c r="K65" s="4">
        <f>_xlfn.F.INV.RT(J65,B7,B8)</f>
        <v>4.0039825031306115</v>
      </c>
    </row>
    <row r="66" spans="7:11" x14ac:dyDescent="0.2">
      <c r="I66" s="23"/>
      <c r="J66" s="23"/>
    </row>
    <row r="69" spans="7:11" ht="15" x14ac:dyDescent="0.25">
      <c r="G69"/>
    </row>
  </sheetData>
  <hyperlinks>
    <hyperlink ref="A1:C1" r:id="rId1" display="Файл скачан с сайта excel2.ru &gt;&gt;&gt;"/>
    <hyperlink ref="A2" r:id="rId2"/>
    <hyperlink ref="M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K2" sqref="K2"/>
    </sheetView>
  </sheetViews>
  <sheetFormatPr defaultRowHeight="15" x14ac:dyDescent="0.25"/>
  <cols>
    <col min="1" max="1" width="16.5703125" customWidth="1"/>
    <col min="2" max="2" width="11.7109375" bestFit="1" customWidth="1"/>
    <col min="3" max="3" width="9.42578125" bestFit="1" customWidth="1"/>
    <col min="4" max="4" width="8.85546875" bestFit="1" customWidth="1"/>
    <col min="5" max="5" width="16.5703125" bestFit="1" customWidth="1"/>
  </cols>
  <sheetData>
    <row r="1" spans="1:11" ht="26.25" x14ac:dyDescent="0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75" x14ac:dyDescent="0.25">
      <c r="A2" s="9" t="s">
        <v>0</v>
      </c>
      <c r="B2" s="2"/>
      <c r="C2" s="2"/>
      <c r="D2" s="2"/>
      <c r="E2" s="2"/>
      <c r="F2" s="2"/>
      <c r="G2" s="2"/>
      <c r="H2" s="2"/>
      <c r="I2" s="2"/>
      <c r="J2" s="2"/>
      <c r="K2" s="41" t="s">
        <v>49</v>
      </c>
    </row>
    <row r="3" spans="1:11" ht="18.75" x14ac:dyDescent="0.25">
      <c r="A3" s="1" t="str">
        <f>График!A3</f>
        <v>Распределение Фишера (F-распределение). Распределения математической статистики в MS EXCEL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25">
      <c r="A4" s="21" t="s">
        <v>18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x14ac:dyDescent="0.25">
      <c r="A6" s="10" t="s">
        <v>17</v>
      </c>
      <c r="B6" s="12">
        <v>2</v>
      </c>
      <c r="C6" s="4"/>
      <c r="D6" s="4"/>
      <c r="E6" s="4"/>
    </row>
    <row r="7" spans="1:11" x14ac:dyDescent="0.25">
      <c r="A7" s="10" t="s">
        <v>28</v>
      </c>
      <c r="B7" s="12">
        <v>15</v>
      </c>
      <c r="C7" s="4"/>
      <c r="D7" s="4"/>
      <c r="E7" s="4"/>
    </row>
    <row r="8" spans="1:11" x14ac:dyDescent="0.25">
      <c r="A8" s="10" t="s">
        <v>29</v>
      </c>
      <c r="B8" s="12">
        <v>20</v>
      </c>
      <c r="C8" s="4"/>
      <c r="D8" s="4"/>
      <c r="E8" s="4"/>
    </row>
    <row r="10" spans="1:11" ht="26.25" x14ac:dyDescent="0.25">
      <c r="B10" s="13" t="s">
        <v>23</v>
      </c>
      <c r="C10" s="13" t="s">
        <v>21</v>
      </c>
      <c r="D10" s="13" t="s">
        <v>22</v>
      </c>
    </row>
    <row r="11" spans="1:11" ht="26.25" x14ac:dyDescent="0.25">
      <c r="A11" s="13" t="s">
        <v>9</v>
      </c>
      <c r="B11" s="24" t="s">
        <v>20</v>
      </c>
      <c r="C11" s="24" t="b">
        <v>0</v>
      </c>
      <c r="D11" s="25">
        <f>_xlfn.F.DIST($B$6,$B$7,$B$8,C11)</f>
        <v>0.14337044147772421</v>
      </c>
    </row>
    <row r="12" spans="1:11" ht="26.25" x14ac:dyDescent="0.25">
      <c r="A12" s="13" t="s">
        <v>8</v>
      </c>
      <c r="B12" s="24" t="s">
        <v>5</v>
      </c>
      <c r="C12" s="24" t="b">
        <f>NOT(C11)</f>
        <v>1</v>
      </c>
      <c r="D12" s="25">
        <f>_xlfn.F.DIST($B$6,$B$7,$B$8,C12)</f>
        <v>0.92605600928183285</v>
      </c>
      <c r="E12" s="31"/>
    </row>
    <row r="13" spans="1:11" x14ac:dyDescent="0.25">
      <c r="A13" s="32"/>
      <c r="B13" s="24" t="s">
        <v>24</v>
      </c>
      <c r="C13" s="24" t="b">
        <f>C12</f>
        <v>1</v>
      </c>
      <c r="D13" s="25">
        <f>_xlfn.F.DIST.RT($B$6,$B$7,$B$8)</f>
        <v>7.3943990718167082E-2</v>
      </c>
      <c r="E13" s="31"/>
    </row>
    <row r="14" spans="1:11" x14ac:dyDescent="0.25">
      <c r="A14" s="4"/>
    </row>
    <row r="15" spans="1:11" x14ac:dyDescent="0.25">
      <c r="A15" s="27" t="s">
        <v>5</v>
      </c>
      <c r="B15" s="28"/>
    </row>
    <row r="16" spans="1:11" x14ac:dyDescent="0.25">
      <c r="A16" s="24" t="s">
        <v>39</v>
      </c>
      <c r="B16" s="25">
        <f>_xlfn.F.DIST($B$6,$B$7,$B$8,TRUE)</f>
        <v>0.92605600928183285</v>
      </c>
      <c r="D16" s="4"/>
      <c r="E16" s="4"/>
      <c r="F16" s="26"/>
      <c r="G16" s="26"/>
    </row>
    <row r="17" spans="1:7" x14ac:dyDescent="0.25">
      <c r="A17" s="10" t="s">
        <v>40</v>
      </c>
      <c r="B17" s="25">
        <f>1-_xlfn.F.DIST.RT($B$6,$B$7,$B$8)</f>
        <v>0.92605600928183296</v>
      </c>
      <c r="D17" s="4"/>
      <c r="G17" s="26"/>
    </row>
    <row r="18" spans="1:7" x14ac:dyDescent="0.25">
      <c r="A18" s="10" t="s">
        <v>41</v>
      </c>
      <c r="B18" s="25">
        <f>1-FDIST($B$6,$B$7,$B$8)</f>
        <v>0.92605600928183296</v>
      </c>
      <c r="F18" s="26"/>
      <c r="G18" s="26"/>
    </row>
    <row r="19" spans="1:7" x14ac:dyDescent="0.25">
      <c r="A19" s="26"/>
      <c r="B19" s="26"/>
      <c r="F19" s="26"/>
      <c r="G19" s="26"/>
    </row>
    <row r="20" spans="1:7" x14ac:dyDescent="0.25">
      <c r="A20" s="27" t="s">
        <v>24</v>
      </c>
      <c r="B20" s="27"/>
    </row>
    <row r="21" spans="1:7" x14ac:dyDescent="0.25">
      <c r="A21" s="24" t="s">
        <v>39</v>
      </c>
      <c r="B21" s="25">
        <f>1-_xlfn.F.DIST($B$6,$B$7,$B$8,TRUE)</f>
        <v>7.3943990718167152E-2</v>
      </c>
    </row>
    <row r="22" spans="1:7" x14ac:dyDescent="0.25">
      <c r="A22" s="10" t="s">
        <v>40</v>
      </c>
      <c r="B22" s="25">
        <f>_xlfn.F.DIST.RT($B$6,$B$7,$B$8)</f>
        <v>7.3943990718167082E-2</v>
      </c>
    </row>
    <row r="23" spans="1:7" x14ac:dyDescent="0.25">
      <c r="A23" s="10" t="s">
        <v>41</v>
      </c>
      <c r="B23" s="25">
        <f>FDIST($B$6,$B$7,$B$8)</f>
        <v>7.3943990718167082E-2</v>
      </c>
    </row>
    <row r="26" spans="1:7" x14ac:dyDescent="0.25">
      <c r="A26" s="27" t="s">
        <v>26</v>
      </c>
      <c r="B26" s="27"/>
      <c r="C26" s="27"/>
    </row>
    <row r="28" spans="1:7" x14ac:dyDescent="0.25">
      <c r="A28" s="24" t="s">
        <v>19</v>
      </c>
      <c r="B28" s="30">
        <v>0.01</v>
      </c>
      <c r="C28" s="29" t="s">
        <v>25</v>
      </c>
    </row>
    <row r="30" spans="1:7" x14ac:dyDescent="0.25">
      <c r="A30" s="24" t="s">
        <v>42</v>
      </c>
      <c r="B30" s="25">
        <f>_xlfn.F.INV($B$28,$B$7,$B$8)</f>
        <v>0.29656944052139905</v>
      </c>
    </row>
    <row r="31" spans="1:7" x14ac:dyDescent="0.25">
      <c r="A31" s="24" t="s">
        <v>44</v>
      </c>
      <c r="B31" s="25">
        <f>_xlfn.F.INV.RT(1-$B$28,$B$7,$B$8)</f>
        <v>0.29656944052139911</v>
      </c>
    </row>
    <row r="32" spans="1:7" x14ac:dyDescent="0.25">
      <c r="A32" s="24" t="s">
        <v>43</v>
      </c>
      <c r="B32" s="25">
        <f>FINV(1-B28,B7,B8)</f>
        <v>0.29656944052139911</v>
      </c>
    </row>
  </sheetData>
  <hyperlinks>
    <hyperlink ref="A1:D1" r:id="rId1" display="Файл скачан с сайта excel2.ru &gt;&gt;&gt;"/>
    <hyperlink ref="A2" r:id="rId2"/>
    <hyperlink ref="K2" r:id="rId3" display="Задать вопрос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7" customWidth="1"/>
    <col min="2" max="16384" width="9.140625" style="7" hidden="1"/>
  </cols>
  <sheetData>
    <row r="1" spans="1:7" ht="36.75" customHeight="1" x14ac:dyDescent="0.25">
      <c r="A1" s="40" t="s">
        <v>2</v>
      </c>
      <c r="B1" s="40"/>
      <c r="C1" s="40"/>
      <c r="D1" s="40"/>
      <c r="E1" s="40"/>
      <c r="F1" s="40"/>
      <c r="G1" s="40"/>
    </row>
    <row r="2" spans="1:7" ht="107.25" customHeight="1" x14ac:dyDescent="0.25">
      <c r="A2" s="8" t="s">
        <v>3</v>
      </c>
    </row>
    <row r="3" spans="1:7" ht="105" customHeight="1" x14ac:dyDescent="0.25">
      <c r="A3" s="8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График</vt:lpstr>
      <vt:lpstr>Функции</vt:lpstr>
      <vt:lpstr>EXCEL2.RU</vt:lpstr>
      <vt:lpstr>k_1</vt:lpstr>
      <vt:lpstr>k_2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2024-12-31T18:47:32Z</dcterms:modified>
</cp:coreProperties>
</file>