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360" yWindow="360" windowWidth="18795" windowHeight="11700" tabRatio="779"/>
  </bookViews>
  <sheets>
    <sheet name="График" sheetId="7" r:id="rId1"/>
    <sheet name="Функции" sheetId="8" r:id="rId2"/>
    <sheet name="EXCEL2.RU" sheetId="3" r:id="rId3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График!#REF!</definedName>
    <definedName name="solver_typ" localSheetId="0" hidden="1">1</definedName>
    <definedName name="solver_val" localSheetId="0" hidden="1">0</definedName>
    <definedName name="solver_ver" localSheetId="0" hidden="1">3</definedName>
    <definedName name="степени_свободы">График!$B$7</definedName>
  </definedNames>
  <calcPr calcId="162913"/>
</workbook>
</file>

<file path=xl/calcChain.xml><?xml version="1.0" encoding="utf-8"?>
<calcChain xmlns="http://schemas.openxmlformats.org/spreadsheetml/2006/main">
  <c r="D19" i="7" l="1"/>
  <c r="D12" i="8" l="1"/>
  <c r="B39" i="8" l="1"/>
  <c r="B38" i="8"/>
  <c r="B37" i="8"/>
  <c r="C24" i="8" l="1"/>
  <c r="B24" i="8"/>
  <c r="B23" i="8"/>
  <c r="C18" i="8"/>
  <c r="B18" i="8"/>
  <c r="B17" i="8"/>
  <c r="B29" i="8"/>
  <c r="B27" i="8"/>
  <c r="C22" i="8"/>
  <c r="B22" i="8"/>
  <c r="C16" i="8"/>
  <c r="B16" i="8"/>
  <c r="B21" i="8"/>
  <c r="C21" i="8"/>
  <c r="C30" i="8"/>
  <c r="B30" i="8"/>
  <c r="B28" i="8"/>
  <c r="C15" i="8"/>
  <c r="B15" i="8"/>
  <c r="D10" i="8"/>
  <c r="C11" i="8"/>
  <c r="D11" i="8" l="1"/>
  <c r="C12" i="8"/>
  <c r="G13" i="7"/>
  <c r="G14" i="7"/>
  <c r="G17" i="7"/>
  <c r="B12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C14" i="7"/>
  <c r="D21" i="7" l="1"/>
  <c r="B21" i="7"/>
  <c r="G15" i="7"/>
  <c r="E21" i="7" s="1"/>
  <c r="C21" i="7"/>
  <c r="D22" i="7" l="1"/>
  <c r="B22" i="7"/>
  <c r="E22" i="7"/>
  <c r="C22" i="7"/>
  <c r="B23" i="7" l="1"/>
  <c r="D23" i="7" l="1"/>
  <c r="E23" i="7"/>
  <c r="C23" i="7"/>
  <c r="B24" i="7"/>
  <c r="D24" i="7" l="1"/>
  <c r="E24" i="7"/>
  <c r="C24" i="7"/>
  <c r="B25" i="7"/>
  <c r="D25" i="7" l="1"/>
  <c r="E25" i="7"/>
  <c r="C25" i="7"/>
  <c r="B26" i="7"/>
  <c r="D26" i="7" l="1"/>
  <c r="E26" i="7"/>
  <c r="C26" i="7"/>
  <c r="B27" i="7"/>
  <c r="D27" i="7" l="1"/>
  <c r="E27" i="7"/>
  <c r="C27" i="7"/>
  <c r="B28" i="7"/>
  <c r="D28" i="7" l="1"/>
  <c r="E28" i="7"/>
  <c r="C28" i="7"/>
  <c r="B29" i="7"/>
  <c r="D29" i="7" l="1"/>
  <c r="E29" i="7"/>
  <c r="C29" i="7"/>
  <c r="B30" i="7"/>
  <c r="D30" i="7" l="1"/>
  <c r="E30" i="7"/>
  <c r="C30" i="7"/>
  <c r="B31" i="7"/>
  <c r="D31" i="7" l="1"/>
  <c r="E31" i="7"/>
  <c r="C31" i="7"/>
  <c r="B32" i="7"/>
  <c r="D32" i="7" l="1"/>
  <c r="E32" i="7"/>
  <c r="C32" i="7"/>
  <c r="B33" i="7"/>
  <c r="D33" i="7" l="1"/>
  <c r="E33" i="7"/>
  <c r="C33" i="7"/>
  <c r="B34" i="7"/>
  <c r="D34" i="7" l="1"/>
  <c r="E34" i="7"/>
  <c r="C34" i="7"/>
  <c r="B35" i="7"/>
  <c r="D35" i="7" l="1"/>
  <c r="E35" i="7"/>
  <c r="C35" i="7"/>
  <c r="B36" i="7"/>
  <c r="D36" i="7" l="1"/>
  <c r="E36" i="7"/>
  <c r="C36" i="7"/>
  <c r="B37" i="7"/>
  <c r="D37" i="7" l="1"/>
  <c r="E37" i="7"/>
  <c r="C37" i="7"/>
</calcChain>
</file>

<file path=xl/sharedStrings.xml><?xml version="1.0" encoding="utf-8"?>
<sst xmlns="http://schemas.openxmlformats.org/spreadsheetml/2006/main" count="66" uniqueCount="50">
  <si>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</si>
  <si>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</si>
  <si>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</si>
  <si>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</si>
  <si>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</si>
  <si>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х</t>
  </si>
  <si>
    <t>P(X&lt;=х)</t>
  </si>
  <si>
    <t>Значение</t>
  </si>
  <si>
    <t>Параметр</t>
  </si>
  <si>
    <t>Функция распределения</t>
  </si>
  <si>
    <t>Плотность вероятности</t>
  </si>
  <si>
    <t>Мат.ожидание (среднее)</t>
  </si>
  <si>
    <t>Дисперсия</t>
  </si>
  <si>
    <t>Мода</t>
  </si>
  <si>
    <t>Коэфф. ассиметрии</t>
  </si>
  <si>
    <t>Для графика</t>
  </si>
  <si>
    <t>Показатели распределения</t>
  </si>
  <si>
    <t>График функции распределения и плотности вероятности</t>
  </si>
  <si>
    <t>Медиана</t>
  </si>
  <si>
    <t>Распределение Стьюдента (t-распределение). Распределения математической статистики в MS EXCEL</t>
  </si>
  <si>
    <t>n</t>
  </si>
  <si>
    <t>число степеней свободы</t>
  </si>
  <si>
    <t>для n&gt;2</t>
  </si>
  <si>
    <t>для n&gt;3</t>
  </si>
  <si>
    <t>p(x) норм</t>
  </si>
  <si>
    <t>p(x) стьюдент</t>
  </si>
  <si>
    <t>Плотность вероятности (альтернативый расчет)</t>
  </si>
  <si>
    <t>Для альтернативного расчета pdf</t>
  </si>
  <si>
    <t>СТЬЮДЕНТ.РАСП</t>
  </si>
  <si>
    <t>СТЬЮДЕНТ.РАСП.2Х</t>
  </si>
  <si>
    <t>x</t>
  </si>
  <si>
    <t>СТЬЮДРАСП</t>
  </si>
  <si>
    <t>СТЬЮДЕНТ.РАСП.ПХ</t>
  </si>
  <si>
    <t>Функции MS EXCEL</t>
  </si>
  <si>
    <t>n-число степеней свободы</t>
  </si>
  <si>
    <t>Вероятность</t>
  </si>
  <si>
    <t>p(x)</t>
  </si>
  <si>
    <t>Значение аргумента</t>
  </si>
  <si>
    <t>Результат</t>
  </si>
  <si>
    <t>Обозначение</t>
  </si>
  <si>
    <t>P(X&gt;х)</t>
  </si>
  <si>
    <t>P(|X|&gt;х) или P(X &gt; x или X &lt; -x), для x&gt;0</t>
  </si>
  <si>
    <t>СТЬЮДЕНТ.ОБР</t>
  </si>
  <si>
    <t>СТЬЮДРАСПОБР</t>
  </si>
  <si>
    <t>СТЬЮДЕНТ.ОБР.2Х</t>
  </si>
  <si>
    <t>уровень значимости</t>
  </si>
  <si>
    <t>Обратная функция</t>
  </si>
  <si>
    <t>Плотность вероятности t-распределения</t>
  </si>
  <si>
    <t>Функция вероятности t-распределения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</si>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</sst>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"/>
    <numFmt numFmtId="166" formatCode="0.00000"/>
    <numFmt numFmtId="167" formatCode="0.000000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  <xf numFmtId="9" fontId="16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11" fillId="0" borderId="0" xfId="1" applyFont="1"/>
    <xf numFmtId="0" fontId="12" fillId="0" borderId="0" xfId="1" applyFont="1"/>
    <xf numFmtId="0" fontId="8" fillId="0" borderId="0" xfId="7"/>
    <xf numFmtId="0" fontId="13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0" fillId="0" borderId="1" xfId="1" applyFont="1" applyBorder="1"/>
    <xf numFmtId="0" fontId="11" fillId="0" borderId="1" xfId="1" applyFont="1" applyBorder="1"/>
    <xf numFmtId="0" fontId="10" fillId="5" borderId="1" xfId="1" applyFont="1" applyFill="1" applyBorder="1"/>
    <xf numFmtId="0" fontId="10" fillId="0" borderId="1" xfId="1" applyFont="1" applyBorder="1" applyAlignment="1">
      <alignment wrapText="1"/>
    </xf>
    <xf numFmtId="2" fontId="10" fillId="0" borderId="1" xfId="1" applyNumberFormat="1" applyFont="1" applyBorder="1"/>
    <xf numFmtId="165" fontId="10" fillId="0" borderId="1" xfId="1" applyNumberFormat="1" applyFont="1" applyBorder="1"/>
    <xf numFmtId="165" fontId="10" fillId="0" borderId="0" xfId="1" applyNumberFormat="1" applyFont="1" applyBorder="1"/>
    <xf numFmtId="0" fontId="2" fillId="6" borderId="0" xfId="0" applyFont="1" applyFill="1" applyAlignment="1">
      <alignment vertical="center"/>
    </xf>
    <xf numFmtId="0" fontId="11" fillId="6" borderId="0" xfId="1" applyFont="1" applyFill="1" applyBorder="1"/>
    <xf numFmtId="0" fontId="12" fillId="6" borderId="0" xfId="1" applyFont="1" applyFill="1"/>
    <xf numFmtId="0" fontId="11" fillId="6" borderId="0" xfId="1" applyFont="1" applyFill="1" applyBorder="1" applyAlignment="1">
      <alignment wrapText="1"/>
    </xf>
    <xf numFmtId="165" fontId="11" fillId="6" borderId="0" xfId="1" applyNumberFormat="1" applyFont="1" applyFill="1" applyBorder="1"/>
    <xf numFmtId="0" fontId="14" fillId="6" borderId="0" xfId="0" applyFont="1" applyFill="1" applyAlignment="1">
      <alignment vertical="center"/>
    </xf>
    <xf numFmtId="165" fontId="10" fillId="6" borderId="1" xfId="1" applyNumberFormat="1" applyFont="1" applyFill="1" applyBorder="1"/>
    <xf numFmtId="166" fontId="10" fillId="0" borderId="1" xfId="1" applyNumberFormat="1" applyFont="1" applyBorder="1"/>
    <xf numFmtId="166" fontId="10" fillId="6" borderId="1" xfId="1" applyNumberFormat="1" applyFont="1" applyFill="1" applyBorder="1"/>
    <xf numFmtId="167" fontId="10" fillId="0" borderId="0" xfId="1" applyNumberFormat="1" applyFont="1"/>
    <xf numFmtId="0" fontId="17" fillId="0" borderId="1" xfId="0" applyFont="1" applyBorder="1"/>
    <xf numFmtId="166" fontId="17" fillId="0" borderId="1" xfId="0" applyNumberFormat="1" applyFont="1" applyBorder="1"/>
    <xf numFmtId="0" fontId="17" fillId="0" borderId="0" xfId="0" applyFont="1"/>
    <xf numFmtId="0" fontId="17" fillId="6" borderId="0" xfId="0" applyFont="1" applyFill="1" applyBorder="1"/>
    <xf numFmtId="0" fontId="0" fillId="6" borderId="0" xfId="0" applyFill="1" applyBorder="1"/>
    <xf numFmtId="0" fontId="17" fillId="0" borderId="2" xfId="0" applyFont="1" applyBorder="1"/>
    <xf numFmtId="0" fontId="18" fillId="0" borderId="0" xfId="0" applyFont="1"/>
    <xf numFmtId="0" fontId="17" fillId="5" borderId="1" xfId="0" applyFont="1" applyFill="1" applyBorder="1"/>
    <xf numFmtId="166" fontId="10" fillId="0" borderId="0" xfId="1" applyNumberFormat="1" applyFont="1"/>
    <xf numFmtId="10" fontId="10" fillId="0" borderId="0" xfId="9" applyNumberFormat="1" applyFont="1"/>
    <xf numFmtId="166" fontId="0" fillId="0" borderId="0" xfId="0" applyNumberFormat="1"/>
    <xf numFmtId="0" fontId="10" fillId="0" borderId="0" xfId="1" applyFont="1" applyBorder="1" applyAlignment="1">
      <alignment wrapText="1"/>
    </xf>
    <xf numFmtId="0" fontId="10" fillId="0" borderId="1" xfId="1" applyFont="1" applyBorder="1" applyAlignment="1">
      <alignment vertical="top" wrapText="1"/>
    </xf>
    <xf numFmtId="0" fontId="10" fillId="7" borderId="1" xfId="1" applyFont="1" applyFill="1" applyBorder="1" applyAlignment="1">
      <alignment vertical="top" wrapText="1"/>
    </xf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10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  <cellStyle name="Процентный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График!$G$17</c:f>
          <c:strCache>
            <c:ptCount val="1"/>
            <c:pt idx="0">
              <c:v>Распределение Стьюдента t(5)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892754684734176E-2"/>
          <c:y val="0.13628439092172301"/>
          <c:w val="0.92609839467740951"/>
          <c:h val="0.633625796775403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График!$C$19</c:f>
              <c:strCache>
                <c:ptCount val="1"/>
                <c:pt idx="0">
                  <c:v>Плотность вероятности t-распределения</c:v>
                </c:pt>
              </c:strCache>
            </c:strRef>
          </c:tx>
          <c:spPr>
            <a:ln w="19050">
              <a:prstDash val="solid"/>
            </a:ln>
          </c:spPr>
          <c:marker>
            <c:symbol val="none"/>
          </c:marker>
          <c:xVal>
            <c:numRef>
              <c:f>График!$A$21:$A$37</c:f>
              <c:numCache>
                <c:formatCode>0.000</c:formatCode>
                <c:ptCount val="17"/>
                <c:pt idx="0">
                  <c:v>-3.872983346207417</c:v>
                </c:pt>
                <c:pt idx="1">
                  <c:v>-3.38886042793149</c:v>
                </c:pt>
                <c:pt idx="2">
                  <c:v>-2.904737509655563</c:v>
                </c:pt>
                <c:pt idx="3">
                  <c:v>-2.420614591379636</c:v>
                </c:pt>
                <c:pt idx="4">
                  <c:v>-1.936491673103709</c:v>
                </c:pt>
                <c:pt idx="5">
                  <c:v>-1.4523687548277819</c:v>
                </c:pt>
                <c:pt idx="6">
                  <c:v>-0.96824583655185481</c:v>
                </c:pt>
                <c:pt idx="7">
                  <c:v>-0.48412291827592768</c:v>
                </c:pt>
                <c:pt idx="8">
                  <c:v>-5.5511151231257827E-16</c:v>
                </c:pt>
                <c:pt idx="9">
                  <c:v>0.48412291827592657</c:v>
                </c:pt>
                <c:pt idx="10">
                  <c:v>0.9682458365518537</c:v>
                </c:pt>
                <c:pt idx="11">
                  <c:v>1.4523687548277808</c:v>
                </c:pt>
                <c:pt idx="12">
                  <c:v>1.9364916731037081</c:v>
                </c:pt>
                <c:pt idx="13">
                  <c:v>2.4206145913796351</c:v>
                </c:pt>
                <c:pt idx="14">
                  <c:v>2.9047375096555621</c:v>
                </c:pt>
                <c:pt idx="15">
                  <c:v>3.3888604279314891</c:v>
                </c:pt>
                <c:pt idx="16">
                  <c:v>3.8729833462074161</c:v>
                </c:pt>
              </c:numCache>
            </c:numRef>
          </c:xVal>
          <c:yVal>
            <c:numRef>
              <c:f>График!$C$21:$C$37</c:f>
              <c:numCache>
                <c:formatCode>0.00000</c:formatCode>
                <c:ptCount val="17"/>
                <c:pt idx="0">
                  <c:v>5.9313545284764768E-3</c:v>
                </c:pt>
                <c:pt idx="1">
                  <c:v>1.0593181501634186E-2</c:v>
                </c:pt>
                <c:pt idx="2">
                  <c:v>1.9556378702666889E-2</c:v>
                </c:pt>
                <c:pt idx="3">
                  <c:v>3.7053512094168219E-2</c:v>
                </c:pt>
                <c:pt idx="4">
                  <c:v>7.0830402765713243E-2</c:v>
                </c:pt>
                <c:pt idx="5">
                  <c:v>0.13205340451905384</c:v>
                </c:pt>
                <c:pt idx="6">
                  <c:v>0.22669033408848763</c:v>
                </c:pt>
                <c:pt idx="7">
                  <c:v>0.33086388982962656</c:v>
                </c:pt>
                <c:pt idx="8">
                  <c:v>0.37960668982249451</c:v>
                </c:pt>
                <c:pt idx="9">
                  <c:v>0.33086388982962667</c:v>
                </c:pt>
                <c:pt idx="10">
                  <c:v>0.22669033408848788</c:v>
                </c:pt>
                <c:pt idx="11">
                  <c:v>0.13205340451905398</c:v>
                </c:pt>
                <c:pt idx="12">
                  <c:v>7.0830402765713285E-2</c:v>
                </c:pt>
                <c:pt idx="13">
                  <c:v>3.7053512094168267E-2</c:v>
                </c:pt>
                <c:pt idx="14">
                  <c:v>1.955637870266692E-2</c:v>
                </c:pt>
                <c:pt idx="15">
                  <c:v>1.0593181501634205E-2</c:v>
                </c:pt>
                <c:pt idx="16">
                  <c:v>5.9313545284764794E-3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AD-49E5-B057-29FB83AF523D}"/>
            </c:ext>
          </c:extLst>
        </c:ser>
        <c:ser>
          <c:idx val="1"/>
          <c:order val="1"/>
          <c:tx>
            <c:strRef>
              <c:f>График!$B$19</c:f>
              <c:strCache>
                <c:ptCount val="1"/>
                <c:pt idx="0">
                  <c:v>Функция вероятности t-распределения</c:v>
                </c:pt>
              </c:strCache>
            </c:strRef>
          </c:tx>
          <c:marker>
            <c:symbol val="none"/>
          </c:marker>
          <c:xVal>
            <c:numRef>
              <c:f>График!$A$21:$A$37</c:f>
              <c:numCache>
                <c:formatCode>0.000</c:formatCode>
                <c:ptCount val="17"/>
                <c:pt idx="0">
                  <c:v>-3.872983346207417</c:v>
                </c:pt>
                <c:pt idx="1">
                  <c:v>-3.38886042793149</c:v>
                </c:pt>
                <c:pt idx="2">
                  <c:v>-2.904737509655563</c:v>
                </c:pt>
                <c:pt idx="3">
                  <c:v>-2.420614591379636</c:v>
                </c:pt>
                <c:pt idx="4">
                  <c:v>-1.936491673103709</c:v>
                </c:pt>
                <c:pt idx="5">
                  <c:v>-1.4523687548277819</c:v>
                </c:pt>
                <c:pt idx="6">
                  <c:v>-0.96824583655185481</c:v>
                </c:pt>
                <c:pt idx="7">
                  <c:v>-0.48412291827592768</c:v>
                </c:pt>
                <c:pt idx="8">
                  <c:v>-5.5511151231257827E-16</c:v>
                </c:pt>
                <c:pt idx="9">
                  <c:v>0.48412291827592657</c:v>
                </c:pt>
                <c:pt idx="10">
                  <c:v>0.9682458365518537</c:v>
                </c:pt>
                <c:pt idx="11">
                  <c:v>1.4523687548277808</c:v>
                </c:pt>
                <c:pt idx="12">
                  <c:v>1.9364916731037081</c:v>
                </c:pt>
                <c:pt idx="13">
                  <c:v>2.4206145913796351</c:v>
                </c:pt>
                <c:pt idx="14">
                  <c:v>2.9047375096555621</c:v>
                </c:pt>
                <c:pt idx="15">
                  <c:v>3.3888604279314891</c:v>
                </c:pt>
                <c:pt idx="16">
                  <c:v>3.8729833462074161</c:v>
                </c:pt>
              </c:numCache>
            </c:numRef>
          </c:xVal>
          <c:yVal>
            <c:numRef>
              <c:f>График!$B$21:$B$37</c:f>
              <c:numCache>
                <c:formatCode>0.00000</c:formatCode>
                <c:ptCount val="17"/>
                <c:pt idx="0">
                  <c:v>5.8624055019773176E-3</c:v>
                </c:pt>
                <c:pt idx="1">
                  <c:v>9.7427186365626351E-3</c:v>
                </c:pt>
                <c:pt idx="2">
                  <c:v>1.6802418336760216E-2</c:v>
                </c:pt>
                <c:pt idx="3">
                  <c:v>3.0035922970383207E-2</c:v>
                </c:pt>
                <c:pt idx="4">
                  <c:v>5.5283345365617818E-2</c:v>
                </c:pt>
                <c:pt idx="5">
                  <c:v>0.10306085396106852</c:v>
                </c:pt>
                <c:pt idx="6">
                  <c:v>0.18869561047477298</c:v>
                </c:pt>
                <c:pt idx="7">
                  <c:v>0.32437928627194218</c:v>
                </c:pt>
                <c:pt idx="8">
                  <c:v>0.5</c:v>
                </c:pt>
                <c:pt idx="9">
                  <c:v>0.67562071372805743</c:v>
                </c:pt>
                <c:pt idx="10">
                  <c:v>0.81130438952522665</c:v>
                </c:pt>
                <c:pt idx="11">
                  <c:v>0.89693914603893132</c:v>
                </c:pt>
                <c:pt idx="12">
                  <c:v>0.94471665463438215</c:v>
                </c:pt>
                <c:pt idx="13">
                  <c:v>0.96996407702961673</c:v>
                </c:pt>
                <c:pt idx="14">
                  <c:v>0.98319758166323978</c:v>
                </c:pt>
                <c:pt idx="15">
                  <c:v>0.99025728136343738</c:v>
                </c:pt>
                <c:pt idx="16">
                  <c:v>0.99413759449802264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AD-49E5-B057-29FB83AF523D}"/>
            </c:ext>
          </c:extLst>
        </c:ser>
        <c:ser>
          <c:idx val="2"/>
          <c:order val="2"/>
          <c:tx>
            <c:strRef>
              <c:f>График!$D$19</c:f>
              <c:strCache>
                <c:ptCount val="1"/>
                <c:pt idx="0">
                  <c:v>Плотность вероятности ст.норм.распр</c:v>
                </c:pt>
              </c:strCache>
            </c:strRef>
          </c:tx>
          <c:marker>
            <c:symbol val="none"/>
          </c:marker>
          <c:xVal>
            <c:numRef>
              <c:f>График!$A$21:$A$37</c:f>
              <c:numCache>
                <c:formatCode>0.000</c:formatCode>
                <c:ptCount val="17"/>
                <c:pt idx="0">
                  <c:v>-3.872983346207417</c:v>
                </c:pt>
                <c:pt idx="1">
                  <c:v>-3.38886042793149</c:v>
                </c:pt>
                <c:pt idx="2">
                  <c:v>-2.904737509655563</c:v>
                </c:pt>
                <c:pt idx="3">
                  <c:v>-2.420614591379636</c:v>
                </c:pt>
                <c:pt idx="4">
                  <c:v>-1.936491673103709</c:v>
                </c:pt>
                <c:pt idx="5">
                  <c:v>-1.4523687548277819</c:v>
                </c:pt>
                <c:pt idx="6">
                  <c:v>-0.96824583655185481</c:v>
                </c:pt>
                <c:pt idx="7">
                  <c:v>-0.48412291827592768</c:v>
                </c:pt>
                <c:pt idx="8">
                  <c:v>-5.5511151231257827E-16</c:v>
                </c:pt>
                <c:pt idx="9">
                  <c:v>0.48412291827592657</c:v>
                </c:pt>
                <c:pt idx="10">
                  <c:v>0.9682458365518537</c:v>
                </c:pt>
                <c:pt idx="11">
                  <c:v>1.4523687548277808</c:v>
                </c:pt>
                <c:pt idx="12">
                  <c:v>1.9364916731037081</c:v>
                </c:pt>
                <c:pt idx="13">
                  <c:v>2.4206145913796351</c:v>
                </c:pt>
                <c:pt idx="14">
                  <c:v>2.9047375096555621</c:v>
                </c:pt>
                <c:pt idx="15">
                  <c:v>3.3888604279314891</c:v>
                </c:pt>
                <c:pt idx="16">
                  <c:v>3.8729833462074161</c:v>
                </c:pt>
              </c:numCache>
            </c:numRef>
          </c:xVal>
          <c:yVal>
            <c:numRef>
              <c:f>График!$D$21:$D$37</c:f>
              <c:numCache>
                <c:formatCode>0.00000</c:formatCode>
                <c:ptCount val="17"/>
                <c:pt idx="0">
                  <c:v>2.2064873988116663E-4</c:v>
                </c:pt>
                <c:pt idx="1">
                  <c:v>1.2797045689416058E-3</c:v>
                </c:pt>
                <c:pt idx="2">
                  <c:v>5.8712452291321939E-3</c:v>
                </c:pt>
                <c:pt idx="3">
                  <c:v>2.1308994184640041E-2</c:v>
                </c:pt>
                <c:pt idx="4">
                  <c:v>6.1179780184001817E-2</c:v>
                </c:pt>
                <c:pt idx="5">
                  <c:v>0.13895209671420394</c:v>
                </c:pt>
                <c:pt idx="6">
                  <c:v>0.24965169983040753</c:v>
                </c:pt>
                <c:pt idx="7">
                  <c:v>0.35482660934513166</c:v>
                </c:pt>
                <c:pt idx="8">
                  <c:v>0.3989422804014327</c:v>
                </c:pt>
                <c:pt idx="9">
                  <c:v>0.35482660934513188</c:v>
                </c:pt>
                <c:pt idx="10">
                  <c:v>0.24965169983040778</c:v>
                </c:pt>
                <c:pt idx="11">
                  <c:v>0.13895209671420417</c:v>
                </c:pt>
                <c:pt idx="12">
                  <c:v>6.11797801840019E-2</c:v>
                </c:pt>
                <c:pt idx="13">
                  <c:v>2.1308994184640086E-2</c:v>
                </c:pt>
                <c:pt idx="14">
                  <c:v>5.8712452291322095E-3</c:v>
                </c:pt>
                <c:pt idx="15">
                  <c:v>1.2797045689416104E-3</c:v>
                </c:pt>
                <c:pt idx="16">
                  <c:v>2.2064873988116739E-4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AD-49E5-B057-29FB83AF5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06176"/>
        <c:axId val="140708096"/>
      </c:scatterChart>
      <c:valAx>
        <c:axId val="14070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8103359173126616"/>
              <c:y val="0.9243609695846842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40708096"/>
        <c:crosses val="autoZero"/>
        <c:crossBetween val="midCat"/>
      </c:valAx>
      <c:valAx>
        <c:axId val="140708096"/>
        <c:scaling>
          <c:orientation val="minMax"/>
          <c:max val="1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4070617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1302366273983195E-2"/>
          <c:y val="0.85308277641765362"/>
          <c:w val="0.95078821542656"/>
          <c:h val="0.146917223582346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D$1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13</xdr:col>
      <xdr:colOff>0</xdr:colOff>
      <xdr:row>37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66675</xdr:rowOff>
        </xdr:from>
        <xdr:to>
          <xdr:col>4</xdr:col>
          <xdr:colOff>1238250</xdr:colOff>
          <xdr:row>17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Показать ст.норм.распределение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excel2.ru/articles/raspredelenie-styudenta-t-raspredelenie-raspredeleniya-matematicheskoy-statistik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raspredelenie-styudenta-t-raspredelenie-raspredeleniya-matematicheskoy-statistiki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K2" sqref="K2"/>
    </sheetView>
  </sheetViews>
  <sheetFormatPr defaultRowHeight="12.75" x14ac:dyDescent="0.2"/>
  <cols>
    <col min="1" max="1" width="14.7109375" style="4" customWidth="1"/>
    <col min="2" max="2" width="15.42578125" style="4" customWidth="1"/>
    <col min="3" max="3" width="15.7109375" style="4" customWidth="1"/>
    <col min="4" max="4" width="12.5703125" style="4" bestFit="1" customWidth="1"/>
    <col min="5" max="5" width="20.42578125" style="4" customWidth="1"/>
    <col min="6" max="6" width="3" style="4" customWidth="1"/>
    <col min="7" max="8" width="10.85546875" style="4" customWidth="1"/>
    <col min="9" max="9" width="12" style="4" bestFit="1" customWidth="1"/>
    <col min="10" max="12" width="12.42578125" style="4" bestFit="1" customWidth="1"/>
    <col min="13" max="267" width="9.140625" style="4"/>
    <col min="268" max="268" width="10" style="4" customWidth="1"/>
    <col min="269" max="348" width="9.140625" style="4"/>
    <col min="349" max="349" width="8.5703125" style="4" customWidth="1"/>
    <col min="350" max="16384" width="9.140625" style="4"/>
  </cols>
  <sheetData>
    <row r="1" spans="1:11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 x14ac:dyDescent="0.25">
      <c r="A2" s="9" t="s">
        <v>0</v>
      </c>
      <c r="B2" s="2"/>
      <c r="C2" s="2"/>
      <c r="D2" s="2"/>
      <c r="E2" s="2"/>
      <c r="F2" s="2"/>
      <c r="G2" s="2"/>
      <c r="H2" s="2"/>
      <c r="I2" s="2"/>
      <c r="J2" s="2"/>
      <c r="K2" s="42" t="s">
        <v>49</v>
      </c>
    </row>
    <row r="3" spans="1:11" ht="18.75" x14ac:dyDescent="0.2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2">
      <c r="A4" s="22" t="s">
        <v>17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75" x14ac:dyDescent="0.25">
      <c r="A5" s="6"/>
      <c r="B5" s="6"/>
      <c r="C5" s="6"/>
      <c r="D5" s="6"/>
      <c r="E5" s="6"/>
      <c r="F5" s="6"/>
      <c r="G5" s="6"/>
      <c r="H5" s="6"/>
    </row>
    <row r="6" spans="1:11" x14ac:dyDescent="0.2">
      <c r="A6" s="11" t="s">
        <v>8</v>
      </c>
      <c r="B6" s="11" t="s">
        <v>7</v>
      </c>
    </row>
    <row r="7" spans="1:11" x14ac:dyDescent="0.2">
      <c r="A7" s="10" t="s">
        <v>20</v>
      </c>
      <c r="B7" s="12">
        <v>5</v>
      </c>
      <c r="C7" s="4" t="s">
        <v>21</v>
      </c>
    </row>
    <row r="9" spans="1:11" ht="15.75" x14ac:dyDescent="0.25">
      <c r="A9" s="18" t="s">
        <v>16</v>
      </c>
      <c r="B9" s="19"/>
      <c r="C9" s="19"/>
      <c r="D9" s="19"/>
      <c r="E9" s="19"/>
    </row>
    <row r="11" spans="1:11" ht="25.5" x14ac:dyDescent="0.2">
      <c r="A11" s="13" t="s">
        <v>11</v>
      </c>
      <c r="B11" s="14">
        <v>0</v>
      </c>
    </row>
    <row r="12" spans="1:11" x14ac:dyDescent="0.2">
      <c r="A12" s="10" t="s">
        <v>12</v>
      </c>
      <c r="B12" s="15">
        <f>степени_свободы/(степени_свободы-2)</f>
        <v>1.6666666666666667</v>
      </c>
      <c r="C12" s="4" t="s">
        <v>22</v>
      </c>
      <c r="G12" s="11" t="s">
        <v>27</v>
      </c>
    </row>
    <row r="13" spans="1:11" x14ac:dyDescent="0.2">
      <c r="A13" s="10" t="s">
        <v>13</v>
      </c>
      <c r="B13" s="15">
        <v>0</v>
      </c>
      <c r="C13" s="16"/>
      <c r="G13" s="15">
        <f>EXP(GAMMALN(степени_свободы/2+0.5))</f>
        <v>2</v>
      </c>
    </row>
    <row r="14" spans="1:11" x14ac:dyDescent="0.2">
      <c r="A14" s="10" t="s">
        <v>18</v>
      </c>
      <c r="B14" s="15">
        <v>0</v>
      </c>
      <c r="C14" s="15">
        <f>_xlfn.T.INV(0.5,степени_свободы)</f>
        <v>0</v>
      </c>
      <c r="G14" s="15">
        <f>SQRT(степени_свободы*PI())*EXP(GAMMALN(степени_свободы/2))</f>
        <v>5.2686110482805448</v>
      </c>
    </row>
    <row r="15" spans="1:11" ht="25.5" x14ac:dyDescent="0.2">
      <c r="A15" s="13" t="s">
        <v>14</v>
      </c>
      <c r="B15" s="15">
        <v>0</v>
      </c>
      <c r="C15" s="4" t="s">
        <v>23</v>
      </c>
      <c r="G15" s="15">
        <f>G13/G14</f>
        <v>0.3796066898224944</v>
      </c>
    </row>
    <row r="17" spans="1:7" x14ac:dyDescent="0.2">
      <c r="A17" s="20" t="s">
        <v>15</v>
      </c>
      <c r="B17" s="21"/>
      <c r="C17" s="21"/>
      <c r="D17" s="21"/>
      <c r="E17" s="21"/>
      <c r="G17" s="5" t="str">
        <f>"Распределение Стьюдента t("&amp;B7&amp;")"</f>
        <v>Распределение Стьюдента t(5)</v>
      </c>
    </row>
    <row r="18" spans="1:7" x14ac:dyDescent="0.2">
      <c r="D18" s="4" t="b">
        <v>1</v>
      </c>
    </row>
    <row r="19" spans="1:7" ht="38.25" x14ac:dyDescent="0.2">
      <c r="B19" s="39" t="s">
        <v>48</v>
      </c>
      <c r="C19" s="39" t="s">
        <v>47</v>
      </c>
      <c r="D19" s="40" t="str">
        <f>IF($D$18,"Плотность вероятности ст.норм.распр",NA())</f>
        <v>Плотность вероятности ст.норм.распр</v>
      </c>
      <c r="E19" s="39" t="s">
        <v>26</v>
      </c>
    </row>
    <row r="20" spans="1:7" x14ac:dyDescent="0.2">
      <c r="A20" s="11" t="s">
        <v>5</v>
      </c>
      <c r="B20" s="11" t="s">
        <v>6</v>
      </c>
      <c r="C20" s="11" t="s">
        <v>25</v>
      </c>
      <c r="D20" s="11" t="s">
        <v>24</v>
      </c>
      <c r="E20" s="11" t="s">
        <v>25</v>
      </c>
    </row>
    <row r="21" spans="1:7" x14ac:dyDescent="0.2">
      <c r="A21" s="15">
        <f>-3*SQRT($B$12)</f>
        <v>-3.872983346207417</v>
      </c>
      <c r="B21" s="24">
        <f t="shared" ref="B21:B37" si="0">_xlfn.T.DIST($A21,степени_свободы,TRUE)</f>
        <v>5.8624055019773176E-3</v>
      </c>
      <c r="C21" s="24">
        <f t="shared" ref="C21:C37" si="1">_xlfn.T.DIST($A21,степени_свободы,FALSE)</f>
        <v>5.9313545284764768E-3</v>
      </c>
      <c r="D21" s="24">
        <f t="shared" ref="D21:D37" si="2">IF($D$18,_xlfn.NORM.S.DIST($A21,FALSE),NA())</f>
        <v>2.2064873988116663E-4</v>
      </c>
      <c r="E21" s="24">
        <f t="shared" ref="E21:E37" si="3">$G$15*((1+(A21^2)/степени_свободы)^(-0.5*(степени_свободы+1)))</f>
        <v>5.931354528476475E-3</v>
      </c>
    </row>
    <row r="22" spans="1:7" x14ac:dyDescent="0.2">
      <c r="A22" s="15">
        <f>A21+SQRT($B$12)*6/16</f>
        <v>-3.38886042793149</v>
      </c>
      <c r="B22" s="24">
        <f t="shared" si="0"/>
        <v>9.7427186365626351E-3</v>
      </c>
      <c r="C22" s="24">
        <f t="shared" si="1"/>
        <v>1.0593181501634186E-2</v>
      </c>
      <c r="D22" s="24">
        <f t="shared" si="2"/>
        <v>1.2797045689416058E-3</v>
      </c>
      <c r="E22" s="24">
        <f t="shared" si="3"/>
        <v>1.0593181501634186E-2</v>
      </c>
    </row>
    <row r="23" spans="1:7" x14ac:dyDescent="0.2">
      <c r="A23" s="15">
        <f t="shared" ref="A23:A37" si="4">A22+SQRT($B$12)*6/16</f>
        <v>-2.904737509655563</v>
      </c>
      <c r="B23" s="24">
        <f t="shared" si="0"/>
        <v>1.6802418336760216E-2</v>
      </c>
      <c r="C23" s="24">
        <f t="shared" si="1"/>
        <v>1.9556378702666889E-2</v>
      </c>
      <c r="D23" s="24">
        <f t="shared" si="2"/>
        <v>5.8712452291321939E-3</v>
      </c>
      <c r="E23" s="24">
        <f t="shared" si="3"/>
        <v>1.9556378702666889E-2</v>
      </c>
    </row>
    <row r="24" spans="1:7" x14ac:dyDescent="0.2">
      <c r="A24" s="15">
        <f t="shared" si="4"/>
        <v>-2.420614591379636</v>
      </c>
      <c r="B24" s="24">
        <f t="shared" si="0"/>
        <v>3.0035922970383207E-2</v>
      </c>
      <c r="C24" s="24">
        <f t="shared" si="1"/>
        <v>3.7053512094168219E-2</v>
      </c>
      <c r="D24" s="24">
        <f t="shared" si="2"/>
        <v>2.1308994184640041E-2</v>
      </c>
      <c r="E24" s="24">
        <f t="shared" si="3"/>
        <v>3.7053512094168205E-2</v>
      </c>
    </row>
    <row r="25" spans="1:7" x14ac:dyDescent="0.2">
      <c r="A25" s="15">
        <f t="shared" si="4"/>
        <v>-1.936491673103709</v>
      </c>
      <c r="B25" s="24">
        <f t="shared" si="0"/>
        <v>5.5283345365617818E-2</v>
      </c>
      <c r="C25" s="24">
        <f t="shared" si="1"/>
        <v>7.0830402765713243E-2</v>
      </c>
      <c r="D25" s="24">
        <f t="shared" si="2"/>
        <v>6.1179780184001817E-2</v>
      </c>
      <c r="E25" s="24">
        <f t="shared" si="3"/>
        <v>7.0830402765713188E-2</v>
      </c>
    </row>
    <row r="26" spans="1:7" x14ac:dyDescent="0.2">
      <c r="A26" s="15">
        <f t="shared" si="4"/>
        <v>-1.4523687548277819</v>
      </c>
      <c r="B26" s="24">
        <f t="shared" si="0"/>
        <v>0.10306085396106852</v>
      </c>
      <c r="C26" s="24">
        <f t="shared" si="1"/>
        <v>0.13205340451905384</v>
      </c>
      <c r="D26" s="24">
        <f t="shared" si="2"/>
        <v>0.13895209671420394</v>
      </c>
      <c r="E26" s="24">
        <f t="shared" si="3"/>
        <v>0.13205340451905379</v>
      </c>
    </row>
    <row r="27" spans="1:7" x14ac:dyDescent="0.2">
      <c r="A27" s="15">
        <f t="shared" si="4"/>
        <v>-0.96824583655185481</v>
      </c>
      <c r="B27" s="24">
        <f t="shared" si="0"/>
        <v>0.18869561047477298</v>
      </c>
      <c r="C27" s="24">
        <f t="shared" si="1"/>
        <v>0.22669033408848763</v>
      </c>
      <c r="D27" s="24">
        <f t="shared" si="2"/>
        <v>0.24965169983040753</v>
      </c>
      <c r="E27" s="24">
        <f t="shared" si="3"/>
        <v>0.22669033408848757</v>
      </c>
    </row>
    <row r="28" spans="1:7" x14ac:dyDescent="0.2">
      <c r="A28" s="15">
        <f t="shared" si="4"/>
        <v>-0.48412291827592768</v>
      </c>
      <c r="B28" s="24">
        <f t="shared" si="0"/>
        <v>0.32437928627194218</v>
      </c>
      <c r="C28" s="24">
        <f t="shared" si="1"/>
        <v>0.33086388982962656</v>
      </c>
      <c r="D28" s="24">
        <f t="shared" si="2"/>
        <v>0.35482660934513166</v>
      </c>
      <c r="E28" s="24">
        <f t="shared" si="3"/>
        <v>0.33086388982962656</v>
      </c>
    </row>
    <row r="29" spans="1:7" x14ac:dyDescent="0.2">
      <c r="A29" s="23">
        <f t="shared" si="4"/>
        <v>-5.5511151231257827E-16</v>
      </c>
      <c r="B29" s="25">
        <f t="shared" si="0"/>
        <v>0.5</v>
      </c>
      <c r="C29" s="25">
        <f t="shared" si="1"/>
        <v>0.37960668982249451</v>
      </c>
      <c r="D29" s="25">
        <f t="shared" si="2"/>
        <v>0.3989422804014327</v>
      </c>
      <c r="E29" s="25">
        <f t="shared" si="3"/>
        <v>0.3796066898224944</v>
      </c>
    </row>
    <row r="30" spans="1:7" x14ac:dyDescent="0.2">
      <c r="A30" s="15">
        <f t="shared" si="4"/>
        <v>0.48412291827592657</v>
      </c>
      <c r="B30" s="24">
        <f t="shared" si="0"/>
        <v>0.67562071372805743</v>
      </c>
      <c r="C30" s="24">
        <f t="shared" si="1"/>
        <v>0.33086388982962667</v>
      </c>
      <c r="D30" s="24">
        <f t="shared" si="2"/>
        <v>0.35482660934513188</v>
      </c>
      <c r="E30" s="24">
        <f t="shared" si="3"/>
        <v>0.33086388982962656</v>
      </c>
    </row>
    <row r="31" spans="1:7" x14ac:dyDescent="0.2">
      <c r="A31" s="15">
        <f t="shared" si="4"/>
        <v>0.9682458365518537</v>
      </c>
      <c r="B31" s="24">
        <f t="shared" si="0"/>
        <v>0.81130438952522665</v>
      </c>
      <c r="C31" s="24">
        <f t="shared" si="1"/>
        <v>0.22669033408848788</v>
      </c>
      <c r="D31" s="24">
        <f t="shared" si="2"/>
        <v>0.24965169983040778</v>
      </c>
      <c r="E31" s="24">
        <f t="shared" si="3"/>
        <v>0.22669033408848782</v>
      </c>
    </row>
    <row r="32" spans="1:7" x14ac:dyDescent="0.2">
      <c r="A32" s="15">
        <f t="shared" si="4"/>
        <v>1.4523687548277808</v>
      </c>
      <c r="B32" s="24">
        <f t="shared" si="0"/>
        <v>0.89693914603893132</v>
      </c>
      <c r="C32" s="24">
        <f t="shared" si="1"/>
        <v>0.13205340451905398</v>
      </c>
      <c r="D32" s="24">
        <f t="shared" si="2"/>
        <v>0.13895209671420417</v>
      </c>
      <c r="E32" s="24">
        <f t="shared" si="3"/>
        <v>0.13205340451905395</v>
      </c>
    </row>
    <row r="33" spans="1:12" x14ac:dyDescent="0.2">
      <c r="A33" s="15">
        <f t="shared" si="4"/>
        <v>1.9364916731037081</v>
      </c>
      <c r="B33" s="24">
        <f t="shared" si="0"/>
        <v>0.94471665463438215</v>
      </c>
      <c r="C33" s="24">
        <f t="shared" si="1"/>
        <v>7.0830402765713285E-2</v>
      </c>
      <c r="D33" s="24">
        <f t="shared" si="2"/>
        <v>6.11797801840019E-2</v>
      </c>
      <c r="E33" s="24">
        <f t="shared" si="3"/>
        <v>7.0830402765713271E-2</v>
      </c>
    </row>
    <row r="34" spans="1:12" x14ac:dyDescent="0.2">
      <c r="A34" s="15">
        <f t="shared" si="4"/>
        <v>2.4206145913796351</v>
      </c>
      <c r="B34" s="24">
        <f t="shared" si="0"/>
        <v>0.96996407702961673</v>
      </c>
      <c r="C34" s="24">
        <f t="shared" si="1"/>
        <v>3.7053512094168267E-2</v>
      </c>
      <c r="D34" s="24">
        <f t="shared" si="2"/>
        <v>2.1308994184640086E-2</v>
      </c>
      <c r="E34" s="24">
        <f t="shared" si="3"/>
        <v>3.7053512094168246E-2</v>
      </c>
    </row>
    <row r="35" spans="1:12" x14ac:dyDescent="0.2">
      <c r="A35" s="15">
        <f t="shared" si="4"/>
        <v>2.9047375096555621</v>
      </c>
      <c r="B35" s="24">
        <f t="shared" si="0"/>
        <v>0.98319758166323978</v>
      </c>
      <c r="C35" s="24">
        <f t="shared" si="1"/>
        <v>1.955637870266692E-2</v>
      </c>
      <c r="D35" s="24">
        <f t="shared" si="2"/>
        <v>5.8712452291322095E-3</v>
      </c>
      <c r="E35" s="24">
        <f t="shared" si="3"/>
        <v>1.9556378702666913E-2</v>
      </c>
    </row>
    <row r="36" spans="1:12" x14ac:dyDescent="0.2">
      <c r="A36" s="15">
        <f t="shared" si="4"/>
        <v>3.3888604279314891</v>
      </c>
      <c r="B36" s="24">
        <f t="shared" si="0"/>
        <v>0.99025728136343738</v>
      </c>
      <c r="C36" s="24">
        <f t="shared" si="1"/>
        <v>1.0593181501634205E-2</v>
      </c>
      <c r="D36" s="24">
        <f t="shared" si="2"/>
        <v>1.2797045689416104E-3</v>
      </c>
      <c r="E36" s="24">
        <f t="shared" si="3"/>
        <v>1.05931815016342E-2</v>
      </c>
    </row>
    <row r="37" spans="1:12" x14ac:dyDescent="0.2">
      <c r="A37" s="15">
        <f t="shared" si="4"/>
        <v>3.8729833462074161</v>
      </c>
      <c r="B37" s="24">
        <f t="shared" si="0"/>
        <v>0.99413759449802264</v>
      </c>
      <c r="C37" s="24">
        <f t="shared" si="1"/>
        <v>5.9313545284764794E-3</v>
      </c>
      <c r="D37" s="24">
        <f t="shared" si="2"/>
        <v>2.2064873988116739E-4</v>
      </c>
      <c r="E37" s="24">
        <f t="shared" si="3"/>
        <v>5.9313545284764794E-3</v>
      </c>
    </row>
    <row r="40" spans="1:12" x14ac:dyDescent="0.2">
      <c r="D40" s="35"/>
    </row>
    <row r="41" spans="1:12" x14ac:dyDescent="0.2">
      <c r="D41" s="36"/>
    </row>
    <row r="42" spans="1:12" ht="15" x14ac:dyDescent="0.25">
      <c r="J42"/>
    </row>
    <row r="43" spans="1:12" ht="15" x14ac:dyDescent="0.25">
      <c r="I43"/>
      <c r="J43"/>
      <c r="K43"/>
    </row>
    <row r="44" spans="1:12" ht="15" x14ac:dyDescent="0.25">
      <c r="J44"/>
      <c r="K44"/>
    </row>
    <row r="46" spans="1:12" ht="15" x14ac:dyDescent="0.25">
      <c r="J46"/>
    </row>
    <row r="47" spans="1:12" ht="15" x14ac:dyDescent="0.25">
      <c r="J47"/>
    </row>
    <row r="48" spans="1:12" ht="15" x14ac:dyDescent="0.25">
      <c r="J48" s="26"/>
      <c r="L48"/>
    </row>
    <row r="50" spans="8:11" x14ac:dyDescent="0.2">
      <c r="J50" s="26"/>
      <c r="K50" s="26"/>
    </row>
    <row r="53" spans="8:11" ht="15" x14ac:dyDescent="0.25">
      <c r="H53"/>
    </row>
  </sheetData>
  <hyperlinks>
    <hyperlink ref="A1:D1" r:id="rId1" display="Файл скачан с сайта excel2.ru &gt;&gt;&gt;"/>
    <hyperlink ref="A2" r:id="rId2"/>
    <hyperlink ref="K2" r:id="rId3" display="Задать вопрос"/>
  </hyperlink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66675</xdr:rowOff>
                  </from>
                  <to>
                    <xdr:col>4</xdr:col>
                    <xdr:colOff>1238250</xdr:colOff>
                    <xdr:row>17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L2" sqref="L2"/>
    </sheetView>
  </sheetViews>
  <sheetFormatPr defaultRowHeight="15" x14ac:dyDescent="0.25"/>
  <cols>
    <col min="1" max="1" width="16.5703125" customWidth="1"/>
    <col min="2" max="2" width="11.7109375" bestFit="1" customWidth="1"/>
    <col min="3" max="3" width="9.42578125" bestFit="1" customWidth="1"/>
    <col min="4" max="4" width="8.85546875" bestFit="1" customWidth="1"/>
    <col min="5" max="5" width="16.5703125" bestFit="1" customWidth="1"/>
  </cols>
  <sheetData>
    <row r="1" spans="1:12" ht="26.25" x14ac:dyDescent="0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9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42" t="s">
        <v>49</v>
      </c>
    </row>
    <row r="3" spans="1:12" ht="18.75" x14ac:dyDescent="0.25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.75" x14ac:dyDescent="0.25">
      <c r="A4" s="22" t="s">
        <v>33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x14ac:dyDescent="0.25">
      <c r="A6" s="10" t="s">
        <v>30</v>
      </c>
      <c r="B6" s="12">
        <v>2</v>
      </c>
      <c r="C6" s="4"/>
      <c r="D6" s="4"/>
      <c r="E6" s="4"/>
    </row>
    <row r="7" spans="1:12" ht="26.25" x14ac:dyDescent="0.25">
      <c r="A7" s="13" t="s">
        <v>34</v>
      </c>
      <c r="B7" s="12">
        <v>3</v>
      </c>
      <c r="C7" s="4"/>
      <c r="D7" s="4"/>
      <c r="E7" s="4"/>
    </row>
    <row r="9" spans="1:12" ht="26.25" x14ac:dyDescent="0.25">
      <c r="B9" s="13" t="s">
        <v>39</v>
      </c>
      <c r="C9" s="13" t="s">
        <v>37</v>
      </c>
      <c r="D9" s="13" t="s">
        <v>38</v>
      </c>
    </row>
    <row r="10" spans="1:12" ht="26.25" x14ac:dyDescent="0.25">
      <c r="A10" s="13" t="s">
        <v>10</v>
      </c>
      <c r="B10" s="27" t="s">
        <v>36</v>
      </c>
      <c r="C10" s="27" t="b">
        <v>0</v>
      </c>
      <c r="D10" s="28">
        <f>_xlfn.T.DIST($B$6,$B$7,C10)</f>
        <v>6.7509660663892967E-2</v>
      </c>
    </row>
    <row r="11" spans="1:12" ht="26.25" x14ac:dyDescent="0.25">
      <c r="A11" s="13" t="s">
        <v>9</v>
      </c>
      <c r="B11" s="27" t="s">
        <v>6</v>
      </c>
      <c r="C11" s="27" t="b">
        <f>NOT(C10)</f>
        <v>1</v>
      </c>
      <c r="D11" s="28">
        <f>_xlfn.T.DIST(B6,$B$7,C11)</f>
        <v>0.93033701572057836</v>
      </c>
      <c r="E11" s="37"/>
    </row>
    <row r="12" spans="1:12" x14ac:dyDescent="0.25">
      <c r="A12" s="38"/>
      <c r="B12" s="27" t="s">
        <v>40</v>
      </c>
      <c r="C12" s="27" t="b">
        <f>C11</f>
        <v>1</v>
      </c>
      <c r="D12" s="28">
        <f>_xlfn.T.DIST.RT(B6,$B$7)</f>
        <v>6.966298427942158E-2</v>
      </c>
    </row>
    <row r="13" spans="1:12" x14ac:dyDescent="0.25">
      <c r="A13" s="4"/>
    </row>
    <row r="14" spans="1:12" x14ac:dyDescent="0.25">
      <c r="A14" s="30" t="s">
        <v>6</v>
      </c>
      <c r="B14" s="31"/>
      <c r="C14" s="31"/>
    </row>
    <row r="15" spans="1:12" x14ac:dyDescent="0.25">
      <c r="A15" s="27" t="s">
        <v>28</v>
      </c>
      <c r="B15" s="28">
        <f>_xlfn.T.DIST($B$6,$B$7,TRUE)</f>
        <v>0.93033701572057836</v>
      </c>
      <c r="C15" s="28">
        <f>1-_xlfn.T.DIST(-$B$6,$B$7,TRUE)</f>
        <v>0.93033701572057836</v>
      </c>
      <c r="D15" s="4"/>
      <c r="E15" s="4"/>
      <c r="F15" s="29"/>
      <c r="G15" s="29"/>
    </row>
    <row r="16" spans="1:12" x14ac:dyDescent="0.25">
      <c r="A16" s="10" t="s">
        <v>32</v>
      </c>
      <c r="B16" s="28">
        <f>1-_xlfn.T.DIST.RT($B$6,$B$7)</f>
        <v>0.93033701572057836</v>
      </c>
      <c r="C16" s="28">
        <f>_xlfn.T.DIST.RT(-$B$6,$B$7)</f>
        <v>0.93033701572057836</v>
      </c>
      <c r="D16" s="4"/>
      <c r="G16" s="29"/>
    </row>
    <row r="17" spans="1:7" x14ac:dyDescent="0.25">
      <c r="A17" s="10" t="s">
        <v>29</v>
      </c>
      <c r="B17" s="28">
        <f>IF(B6&gt;0,1-_xlfn.T.DIST.2T(B6,B7)/2,_xlfn.T.DIST.2T(-B6,B7)/2)</f>
        <v>0.93033701572057836</v>
      </c>
      <c r="G17" s="29"/>
    </row>
    <row r="18" spans="1:7" x14ac:dyDescent="0.25">
      <c r="A18" s="10" t="s">
        <v>31</v>
      </c>
      <c r="B18" s="28">
        <f>IF(B6&gt;0,1-TDIST($B$6,$B$7,1),TDIST(-$B$6,$B$7,1))</f>
        <v>0.93033701572057836</v>
      </c>
      <c r="C18" s="28">
        <f>IF(B6&gt;0,1-TDIST($B$6,$B$7,2)/2,TDIST(-$B$6,$B$7,2)/2)</f>
        <v>0.93033701572057836</v>
      </c>
      <c r="F18" s="29"/>
      <c r="G18" s="29"/>
    </row>
    <row r="19" spans="1:7" x14ac:dyDescent="0.25">
      <c r="A19" s="29"/>
      <c r="B19" s="29"/>
      <c r="F19" s="29"/>
      <c r="G19" s="29"/>
    </row>
    <row r="20" spans="1:7" x14ac:dyDescent="0.25">
      <c r="A20" s="30" t="s">
        <v>40</v>
      </c>
      <c r="B20" s="30"/>
      <c r="C20" s="30"/>
    </row>
    <row r="21" spans="1:7" x14ac:dyDescent="0.25">
      <c r="A21" s="27" t="s">
        <v>28</v>
      </c>
      <c r="B21" s="28">
        <f>1-_xlfn.T.DIST($B$6,$B$7,TRUE)</f>
        <v>6.9662984279421636E-2</v>
      </c>
      <c r="C21" s="28">
        <f>_xlfn.T.DIST(-$B$6,$B$7,TRUE)</f>
        <v>6.966298427942158E-2</v>
      </c>
    </row>
    <row r="22" spans="1:7" x14ac:dyDescent="0.25">
      <c r="A22" s="10" t="s">
        <v>32</v>
      </c>
      <c r="B22" s="28">
        <f>_xlfn.T.DIST.RT($B$6,$B$7)</f>
        <v>6.966298427942158E-2</v>
      </c>
      <c r="C22" s="28">
        <f>1-_xlfn.T.DIST.RT(-$B$6,$B$7)</f>
        <v>6.9662984279421636E-2</v>
      </c>
    </row>
    <row r="23" spans="1:7" x14ac:dyDescent="0.25">
      <c r="A23" s="27" t="s">
        <v>29</v>
      </c>
      <c r="B23" s="28">
        <f>IF(B6&gt;0,_xlfn.T.DIST.2T(B6,B7)/2,1-_xlfn.T.DIST.2T(-B6,B7)/2)</f>
        <v>6.966298427942158E-2</v>
      </c>
    </row>
    <row r="24" spans="1:7" x14ac:dyDescent="0.25">
      <c r="A24" s="10" t="s">
        <v>31</v>
      </c>
      <c r="B24" s="28">
        <f>IF(B6&gt;0,TDIST($B$6,$B$7,1),1-TDIST(-$B$6,$B$7,1))</f>
        <v>6.966298427942158E-2</v>
      </c>
      <c r="C24" s="28">
        <f>IF(B6&gt;0,TDIST($B$6,$B$7,2)/2,1-TDIST(-$B$6,$B$7,2)/2)</f>
        <v>6.966298427942158E-2</v>
      </c>
    </row>
    <row r="26" spans="1:7" x14ac:dyDescent="0.25">
      <c r="A26" s="30" t="s">
        <v>41</v>
      </c>
      <c r="B26" s="30"/>
      <c r="C26" s="30"/>
    </row>
    <row r="27" spans="1:7" x14ac:dyDescent="0.25">
      <c r="A27" s="27" t="s">
        <v>29</v>
      </c>
      <c r="B27" s="28">
        <f>_xlfn.T.DIST.2T(B6,B7)</f>
        <v>0.13932596855884316</v>
      </c>
    </row>
    <row r="28" spans="1:7" x14ac:dyDescent="0.25">
      <c r="A28" s="27" t="s">
        <v>28</v>
      </c>
      <c r="B28" s="28">
        <f>_xlfn.T.DIST(-$B$6,$B$7,TRUE)*2</f>
        <v>0.13932596855884316</v>
      </c>
    </row>
    <row r="29" spans="1:7" x14ac:dyDescent="0.25">
      <c r="A29" s="10" t="s">
        <v>32</v>
      </c>
      <c r="B29" s="28">
        <f>_xlfn.T.DIST.RT(B6,B7)*2</f>
        <v>0.13932596855884316</v>
      </c>
    </row>
    <row r="30" spans="1:7" x14ac:dyDescent="0.25">
      <c r="A30" s="10" t="s">
        <v>31</v>
      </c>
      <c r="B30" s="28">
        <f>TDIST($B$6,$B$7,2)</f>
        <v>0.13932596855884316</v>
      </c>
      <c r="C30" s="28">
        <f>TDIST($B$6,$B$7,1)*2</f>
        <v>0.13932596855884316</v>
      </c>
    </row>
    <row r="33" spans="1:3" x14ac:dyDescent="0.25">
      <c r="A33" s="30" t="s">
        <v>46</v>
      </c>
      <c r="B33" s="30"/>
      <c r="C33" s="30"/>
    </row>
    <row r="35" spans="1:3" x14ac:dyDescent="0.25">
      <c r="A35" s="27" t="s">
        <v>35</v>
      </c>
      <c r="B35" s="34">
        <v>0.01</v>
      </c>
      <c r="C35" s="33" t="s">
        <v>45</v>
      </c>
    </row>
    <row r="37" spans="1:3" x14ac:dyDescent="0.25">
      <c r="A37" s="27" t="s">
        <v>42</v>
      </c>
      <c r="B37" s="28">
        <f>_xlfn.T.INV($B$35,$B$7)</f>
        <v>-4.5407028585681335</v>
      </c>
    </row>
    <row r="38" spans="1:3" x14ac:dyDescent="0.25">
      <c r="A38" s="27" t="s">
        <v>43</v>
      </c>
      <c r="B38" s="28">
        <f>-TINV(B35*2,B7)</f>
        <v>-4.5407028585681335</v>
      </c>
    </row>
    <row r="39" spans="1:3" x14ac:dyDescent="0.25">
      <c r="A39" s="32" t="s">
        <v>44</v>
      </c>
      <c r="B39" s="28">
        <f>-_xlfn.T.INV.2T(B35*2,B7)</f>
        <v>-4.5407028585681335</v>
      </c>
    </row>
  </sheetData>
  <hyperlinks>
    <hyperlink ref="A1:D1" r:id="rId1" display="Файл скачан с сайта excel2.ru &gt;&gt;&gt;"/>
    <hyperlink ref="A2" r:id="rId2"/>
    <hyperlink ref="L2" r:id="rId3" display="Задать вопрос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7" customWidth="1"/>
    <col min="2" max="16384" width="9.140625" style="7" hidden="1"/>
  </cols>
  <sheetData>
    <row r="1" spans="1:7" ht="36.75" customHeight="1" x14ac:dyDescent="0.25">
      <c r="A1" s="41" t="s">
        <v>2</v>
      </c>
      <c r="B1" s="41"/>
      <c r="C1" s="41"/>
      <c r="D1" s="41"/>
      <c r="E1" s="41"/>
      <c r="F1" s="41"/>
      <c r="G1" s="41"/>
    </row>
    <row r="2" spans="1:7" ht="107.25" customHeight="1" x14ac:dyDescent="0.25">
      <c r="A2" s="8" t="s">
        <v>3</v>
      </c>
    </row>
    <row r="3" spans="1:7" ht="105" customHeight="1" x14ac:dyDescent="0.25">
      <c r="A3" s="8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График</vt:lpstr>
      <vt:lpstr>Функции</vt:lpstr>
      <vt:lpstr>EXCEL2.RU</vt:lpstr>
      <vt:lpstr>степени_свободы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2024-12-31T17:50:34Z</dcterms:modified>
</cp:coreProperties>
</file>