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00" windowWidth="18795" windowHeight="13035" tabRatio="721"/>
  </bookViews>
  <sheets>
    <sheet name="Дискретное" sheetId="1" r:id="rId1"/>
    <sheet name="Непрерывное" sheetId="4" r:id="rId2"/>
    <sheet name="EXCEL2.RU" sheetId="3" r:id="rId3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Дискретное!#REF!</definedName>
    <definedName name="solver_typ" localSheetId="0" hidden="1">1</definedName>
    <definedName name="solver_val" localSheetId="0" hidden="1">0</definedName>
    <definedName name="solver_ver" localSheetId="0" hidden="1">3</definedName>
    <definedName name="альфа">#REF!</definedName>
    <definedName name="бета">#REF!</definedName>
    <definedName name="Выборка">Дискретное!#REF!</definedName>
  </definedNames>
  <calcPr calcId="162913"/>
</workbook>
</file>

<file path=xl/calcChain.xml><?xml version="1.0" encoding="utf-8"?>
<calcChain xmlns="http://schemas.openxmlformats.org/spreadsheetml/2006/main">
  <c r="A3" i="4" l="1"/>
  <c r="A7" i="4" l="1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8" i="4"/>
  <c r="A206" i="4" l="1"/>
  <c r="A204" i="4"/>
  <c r="A202" i="4"/>
  <c r="A200" i="4"/>
  <c r="A198" i="4"/>
  <c r="A196" i="4"/>
  <c r="A194" i="4"/>
  <c r="A192" i="4"/>
  <c r="A190" i="4"/>
  <c r="A188" i="4"/>
  <c r="A186" i="4"/>
  <c r="A184" i="4"/>
  <c r="A182" i="4"/>
  <c r="A180" i="4"/>
  <c r="A178" i="4"/>
  <c r="A207" i="4"/>
  <c r="A205" i="4"/>
  <c r="A203" i="4"/>
  <c r="A201" i="4"/>
  <c r="A199" i="4"/>
  <c r="A197" i="4"/>
  <c r="A195" i="4"/>
  <c r="A193" i="4"/>
  <c r="A191" i="4"/>
  <c r="A189" i="4"/>
  <c r="A187" i="4"/>
  <c r="A185" i="4"/>
  <c r="A183" i="4"/>
  <c r="A181" i="4"/>
  <c r="A179" i="4"/>
  <c r="A177" i="4"/>
  <c r="A175" i="4"/>
  <c r="A173" i="4"/>
  <c r="A171" i="4"/>
  <c r="A176" i="4"/>
  <c r="A174" i="4"/>
  <c r="A172" i="4"/>
  <c r="A170" i="4"/>
  <c r="A168" i="4"/>
  <c r="A166" i="4"/>
  <c r="A164" i="4"/>
  <c r="A162" i="4"/>
  <c r="A160" i="4"/>
  <c r="A158" i="4"/>
  <c r="A156" i="4"/>
  <c r="A154" i="4"/>
  <c r="A152" i="4"/>
  <c r="A150" i="4"/>
  <c r="A148" i="4"/>
  <c r="A146" i="4"/>
  <c r="A144" i="4"/>
  <c r="A142" i="4"/>
  <c r="A140" i="4"/>
  <c r="A138" i="4"/>
  <c r="A136" i="4"/>
  <c r="A134" i="4"/>
  <c r="A132" i="4"/>
  <c r="A130" i="4"/>
  <c r="A128" i="4"/>
  <c r="A126" i="4"/>
  <c r="A124" i="4"/>
  <c r="A122" i="4"/>
  <c r="A120" i="4"/>
  <c r="A118" i="4"/>
  <c r="A116" i="4"/>
  <c r="A114" i="4"/>
  <c r="A112" i="4"/>
  <c r="A110" i="4"/>
  <c r="A108" i="4"/>
  <c r="A106" i="4"/>
  <c r="A104" i="4"/>
  <c r="A102" i="4"/>
  <c r="A100" i="4"/>
  <c r="A98" i="4"/>
  <c r="A96" i="4"/>
  <c r="A94" i="4"/>
  <c r="A92" i="4"/>
  <c r="A90" i="4"/>
  <c r="A88" i="4"/>
  <c r="A86" i="4"/>
  <c r="A84" i="4"/>
  <c r="A82" i="4"/>
  <c r="A80" i="4"/>
  <c r="A78" i="4"/>
  <c r="A76" i="4"/>
  <c r="A74" i="4"/>
  <c r="A72" i="4"/>
  <c r="A70" i="4"/>
  <c r="A68" i="4"/>
  <c r="A66" i="4"/>
  <c r="A64" i="4"/>
  <c r="A62" i="4"/>
  <c r="A60" i="4"/>
  <c r="A58" i="4"/>
  <c r="A56" i="4"/>
  <c r="A54" i="4"/>
  <c r="A52" i="4"/>
  <c r="A50" i="4"/>
  <c r="A48" i="4"/>
  <c r="A46" i="4"/>
  <c r="A44" i="4"/>
  <c r="A42" i="4"/>
  <c r="A40" i="4"/>
  <c r="A38" i="4"/>
  <c r="A36" i="4"/>
  <c r="A34" i="4"/>
  <c r="A32" i="4"/>
  <c r="A30" i="4"/>
  <c r="A28" i="4"/>
  <c r="A26" i="4"/>
  <c r="A24" i="4"/>
  <c r="A22" i="4"/>
  <c r="A20" i="4"/>
  <c r="A18" i="4"/>
  <c r="A16" i="4"/>
  <c r="A14" i="4"/>
  <c r="A12" i="4"/>
  <c r="A10" i="4"/>
  <c r="A8" i="4"/>
  <c r="A169" i="4"/>
  <c r="A167" i="4"/>
  <c r="A165" i="4"/>
  <c r="A163" i="4"/>
  <c r="A161" i="4"/>
  <c r="A159" i="4"/>
  <c r="A157" i="4"/>
  <c r="A155" i="4"/>
  <c r="A153" i="4"/>
  <c r="A151" i="4"/>
  <c r="A149" i="4"/>
  <c r="A147" i="4"/>
  <c r="A145" i="4"/>
  <c r="A143" i="4"/>
  <c r="A141" i="4"/>
  <c r="A139" i="4"/>
  <c r="A137" i="4"/>
  <c r="A135" i="4"/>
  <c r="A133" i="4"/>
  <c r="A131" i="4"/>
  <c r="A129" i="4"/>
  <c r="A127" i="4"/>
  <c r="A125" i="4"/>
  <c r="A123" i="4"/>
  <c r="A121" i="4"/>
  <c r="A119" i="4"/>
  <c r="A117" i="4"/>
  <c r="A115" i="4"/>
  <c r="A113" i="4"/>
  <c r="A111" i="4"/>
  <c r="A109" i="4"/>
  <c r="A107" i="4"/>
  <c r="A105" i="4"/>
  <c r="A103" i="4"/>
  <c r="A101" i="4"/>
  <c r="A99" i="4"/>
  <c r="A97" i="4"/>
  <c r="A95" i="4"/>
  <c r="A93" i="4"/>
  <c r="A91" i="4"/>
  <c r="A89" i="4"/>
  <c r="A87" i="4"/>
  <c r="A85" i="4"/>
  <c r="A83" i="4"/>
  <c r="A81" i="4"/>
  <c r="A79" i="4"/>
  <c r="A77" i="4"/>
  <c r="A75" i="4"/>
  <c r="A73" i="4"/>
  <c r="A71" i="4"/>
  <c r="A69" i="4"/>
  <c r="A67" i="4"/>
  <c r="A65" i="4"/>
  <c r="A63" i="4"/>
  <c r="A61" i="4"/>
  <c r="A59" i="4"/>
  <c r="A57" i="4"/>
  <c r="A55" i="4"/>
  <c r="A53" i="4"/>
  <c r="A51" i="4"/>
  <c r="A49" i="4"/>
  <c r="A47" i="4"/>
  <c r="A45" i="4"/>
  <c r="A43" i="4"/>
  <c r="A41" i="4"/>
  <c r="A39" i="4"/>
  <c r="A37" i="4"/>
  <c r="A35" i="4"/>
  <c r="A33" i="4"/>
  <c r="A31" i="4"/>
  <c r="A29" i="4"/>
  <c r="A27" i="4"/>
  <c r="A25" i="4"/>
  <c r="A23" i="4"/>
  <c r="A21" i="4"/>
  <c r="A19" i="4"/>
  <c r="A17" i="4"/>
  <c r="A15" i="4"/>
  <c r="A13" i="4"/>
  <c r="A11" i="4"/>
  <c r="A9" i="4"/>
  <c r="Q27" i="4" l="1"/>
  <c r="Q179" i="4"/>
  <c r="Q60" i="4"/>
  <c r="Q155" i="4"/>
  <c r="Q132" i="4"/>
  <c r="Q195" i="4"/>
  <c r="Q194" i="4"/>
  <c r="Q91" i="4"/>
  <c r="Q100" i="4"/>
  <c r="Q203" i="4"/>
  <c r="Q187" i="4"/>
  <c r="Q202" i="4"/>
  <c r="Q184" i="4"/>
  <c r="Q123" i="4"/>
  <c r="Q59" i="4"/>
  <c r="Q164" i="4"/>
  <c r="Q10" i="4"/>
  <c r="Q207" i="4"/>
  <c r="Q199" i="4"/>
  <c r="Q191" i="4"/>
  <c r="Q183" i="4"/>
  <c r="Q206" i="4"/>
  <c r="Q198" i="4"/>
  <c r="Q190" i="4"/>
  <c r="Q171" i="4"/>
  <c r="Q139" i="4"/>
  <c r="Q107" i="4"/>
  <c r="Q75" i="4"/>
  <c r="Q43" i="4"/>
  <c r="Q11" i="4"/>
  <c r="Q148" i="4"/>
  <c r="Q116" i="4"/>
  <c r="Q84" i="4"/>
  <c r="Q28" i="4"/>
  <c r="Q205" i="4"/>
  <c r="Q201" i="4"/>
  <c r="Q197" i="4"/>
  <c r="Q193" i="4"/>
  <c r="Q189" i="4"/>
  <c r="Q185" i="4"/>
  <c r="Q181" i="4"/>
  <c r="Q8" i="4"/>
  <c r="Q204" i="4"/>
  <c r="Q200" i="4"/>
  <c r="Q196" i="4"/>
  <c r="Q192" i="4"/>
  <c r="Q188" i="4"/>
  <c r="Q178" i="4"/>
  <c r="Q163" i="4"/>
  <c r="Q147" i="4"/>
  <c r="Q131" i="4"/>
  <c r="Q115" i="4"/>
  <c r="Q99" i="4"/>
  <c r="Q83" i="4"/>
  <c r="Q67" i="4"/>
  <c r="Q51" i="4"/>
  <c r="Q35" i="4"/>
  <c r="Q19" i="4"/>
  <c r="Q172" i="4"/>
  <c r="Q156" i="4"/>
  <c r="Q140" i="4"/>
  <c r="Q124" i="4"/>
  <c r="Q108" i="4"/>
  <c r="Q92" i="4"/>
  <c r="Q76" i="4"/>
  <c r="Q44" i="4"/>
  <c r="Q12" i="4"/>
  <c r="Q68" i="4"/>
  <c r="Q52" i="4"/>
  <c r="Q36" i="4"/>
  <c r="Q20" i="4"/>
  <c r="Q16" i="4"/>
  <c r="Q186" i="4"/>
  <c r="Q182" i="4"/>
  <c r="Q175" i="4"/>
  <c r="Q167" i="4"/>
  <c r="Q159" i="4"/>
  <c r="Q151" i="4"/>
  <c r="Q143" i="4"/>
  <c r="Q135" i="4"/>
  <c r="Q127" i="4"/>
  <c r="Q119" i="4"/>
  <c r="Q111" i="4"/>
  <c r="Q103" i="4"/>
  <c r="Q95" i="4"/>
  <c r="Q87" i="4"/>
  <c r="Q79" i="4"/>
  <c r="Q71" i="4"/>
  <c r="Q63" i="4"/>
  <c r="Q55" i="4"/>
  <c r="Q47" i="4"/>
  <c r="Q39" i="4"/>
  <c r="Q31" i="4"/>
  <c r="Q23" i="4"/>
  <c r="Q15" i="4"/>
  <c r="Q176" i="4"/>
  <c r="Q168" i="4"/>
  <c r="Q160" i="4"/>
  <c r="Q152" i="4"/>
  <c r="Q144" i="4"/>
  <c r="Q136" i="4"/>
  <c r="Q128" i="4"/>
  <c r="Q120" i="4"/>
  <c r="Q112" i="4"/>
  <c r="Q104" i="4"/>
  <c r="Q96" i="4"/>
  <c r="Q88" i="4"/>
  <c r="Q80" i="4"/>
  <c r="Q72" i="4"/>
  <c r="Q64" i="4"/>
  <c r="Q56" i="4"/>
  <c r="Q48" i="4"/>
  <c r="Q40" i="4"/>
  <c r="Q32" i="4"/>
  <c r="Q24" i="4"/>
  <c r="Q14" i="4"/>
  <c r="Q18" i="4"/>
  <c r="Q22" i="4"/>
  <c r="Q26" i="4"/>
  <c r="Q30" i="4"/>
  <c r="Q34" i="4"/>
  <c r="Q38" i="4"/>
  <c r="Q42" i="4"/>
  <c r="Q46" i="4"/>
  <c r="Q50" i="4"/>
  <c r="Q54" i="4"/>
  <c r="Q58" i="4"/>
  <c r="Q62" i="4"/>
  <c r="Q66" i="4"/>
  <c r="Q70" i="4"/>
  <c r="Q74" i="4"/>
  <c r="Q78" i="4"/>
  <c r="Q82" i="4"/>
  <c r="Q86" i="4"/>
  <c r="Q90" i="4"/>
  <c r="Q94" i="4"/>
  <c r="Q98" i="4"/>
  <c r="Q102" i="4"/>
  <c r="Q106" i="4"/>
  <c r="Q110" i="4"/>
  <c r="Q114" i="4"/>
  <c r="Q118" i="4"/>
  <c r="Q122" i="4"/>
  <c r="Q126" i="4"/>
  <c r="Q130" i="4"/>
  <c r="Q134" i="4"/>
  <c r="Q138" i="4"/>
  <c r="Q142" i="4"/>
  <c r="Q146" i="4"/>
  <c r="Q150" i="4"/>
  <c r="Q154" i="4"/>
  <c r="Q158" i="4"/>
  <c r="Q162" i="4"/>
  <c r="Q166" i="4"/>
  <c r="Q170" i="4"/>
  <c r="Q174" i="4"/>
  <c r="Q9" i="4"/>
  <c r="Q13" i="4"/>
  <c r="Q17" i="4"/>
  <c r="Q21" i="4"/>
  <c r="Q25" i="4"/>
  <c r="Q29" i="4"/>
  <c r="Q33" i="4"/>
  <c r="Q37" i="4"/>
  <c r="Q41" i="4"/>
  <c r="Q45" i="4"/>
  <c r="Q49" i="4"/>
  <c r="Q53" i="4"/>
  <c r="Q57" i="4"/>
  <c r="Q61" i="4"/>
  <c r="Q65" i="4"/>
  <c r="Q69" i="4"/>
  <c r="Q73" i="4"/>
  <c r="Q77" i="4"/>
  <c r="Q81" i="4"/>
  <c r="Q85" i="4"/>
  <c r="Q89" i="4"/>
  <c r="Q93" i="4"/>
  <c r="Q97" i="4"/>
  <c r="Q101" i="4"/>
  <c r="Q105" i="4"/>
  <c r="Q109" i="4"/>
  <c r="Q113" i="4"/>
  <c r="Q117" i="4"/>
  <c r="Q121" i="4"/>
  <c r="Q125" i="4"/>
  <c r="Q129" i="4"/>
  <c r="Q133" i="4"/>
  <c r="Q137" i="4"/>
  <c r="Q141" i="4"/>
  <c r="Q145" i="4"/>
  <c r="Q149" i="4"/>
  <c r="Q153" i="4"/>
  <c r="Q157" i="4"/>
  <c r="Q161" i="4"/>
  <c r="Q165" i="4"/>
  <c r="Q169" i="4"/>
  <c r="Q173" i="4"/>
  <c r="Q177" i="4"/>
  <c r="Q180" i="4"/>
  <c r="F22" i="4" l="1"/>
  <c r="H27" i="4" s="1"/>
  <c r="H28" i="4" l="1"/>
  <c r="J8" i="4"/>
  <c r="F9" i="4"/>
  <c r="F10" i="4" s="1"/>
  <c r="C8" i="4"/>
  <c r="A14" i="1"/>
  <c r="C20" i="1" s="1"/>
  <c r="B11" i="1"/>
  <c r="C7" i="1" s="1"/>
  <c r="F11" i="4" l="1"/>
  <c r="G11" i="4" s="1"/>
  <c r="J9" i="4"/>
  <c r="J10" i="4" s="1"/>
  <c r="I10" i="4" s="1"/>
  <c r="G10" i="4"/>
  <c r="G9" i="4"/>
  <c r="I8" i="4"/>
  <c r="P10" i="4"/>
  <c r="P12" i="4"/>
  <c r="P14" i="4"/>
  <c r="P16" i="4"/>
  <c r="P18" i="4"/>
  <c r="P20" i="4"/>
  <c r="P22" i="4"/>
  <c r="P24" i="4"/>
  <c r="P26" i="4"/>
  <c r="P28" i="4"/>
  <c r="P30" i="4"/>
  <c r="P32" i="4"/>
  <c r="P34" i="4"/>
  <c r="P36" i="4"/>
  <c r="P38" i="4"/>
  <c r="P40" i="4"/>
  <c r="P42" i="4"/>
  <c r="P44" i="4"/>
  <c r="P46" i="4"/>
  <c r="P48" i="4"/>
  <c r="P50" i="4"/>
  <c r="P52" i="4"/>
  <c r="P54" i="4"/>
  <c r="P56" i="4"/>
  <c r="P58" i="4"/>
  <c r="P60" i="4"/>
  <c r="P62" i="4"/>
  <c r="P64" i="4"/>
  <c r="P66" i="4"/>
  <c r="P68" i="4"/>
  <c r="P70" i="4"/>
  <c r="P72" i="4"/>
  <c r="P74" i="4"/>
  <c r="P76" i="4"/>
  <c r="P78" i="4"/>
  <c r="P80" i="4"/>
  <c r="P82" i="4"/>
  <c r="P84" i="4"/>
  <c r="P86" i="4"/>
  <c r="P88" i="4"/>
  <c r="P90" i="4"/>
  <c r="P92" i="4"/>
  <c r="P94" i="4"/>
  <c r="P96" i="4"/>
  <c r="P98" i="4"/>
  <c r="P100" i="4"/>
  <c r="P102" i="4"/>
  <c r="P104" i="4"/>
  <c r="P106" i="4"/>
  <c r="P108" i="4"/>
  <c r="P110" i="4"/>
  <c r="P112" i="4"/>
  <c r="P114" i="4"/>
  <c r="P116" i="4"/>
  <c r="P118" i="4"/>
  <c r="P120" i="4"/>
  <c r="P122" i="4"/>
  <c r="P124" i="4"/>
  <c r="P126" i="4"/>
  <c r="P128" i="4"/>
  <c r="P130" i="4"/>
  <c r="P132" i="4"/>
  <c r="P134" i="4"/>
  <c r="P136" i="4"/>
  <c r="P138" i="4"/>
  <c r="P140" i="4"/>
  <c r="P142" i="4"/>
  <c r="P144" i="4"/>
  <c r="P146" i="4"/>
  <c r="P9" i="4"/>
  <c r="P11" i="4"/>
  <c r="P13" i="4"/>
  <c r="P15" i="4"/>
  <c r="P17" i="4"/>
  <c r="P19" i="4"/>
  <c r="P21" i="4"/>
  <c r="P23" i="4"/>
  <c r="P25" i="4"/>
  <c r="P27" i="4"/>
  <c r="P29" i="4"/>
  <c r="P31" i="4"/>
  <c r="P33" i="4"/>
  <c r="P35" i="4"/>
  <c r="P37" i="4"/>
  <c r="P39" i="4"/>
  <c r="P41" i="4"/>
  <c r="P43" i="4"/>
  <c r="P45" i="4"/>
  <c r="P47" i="4"/>
  <c r="P49" i="4"/>
  <c r="P51" i="4"/>
  <c r="P53" i="4"/>
  <c r="P55" i="4"/>
  <c r="P57" i="4"/>
  <c r="P59" i="4"/>
  <c r="P61" i="4"/>
  <c r="P63" i="4"/>
  <c r="P65" i="4"/>
  <c r="P67" i="4"/>
  <c r="P69" i="4"/>
  <c r="P71" i="4"/>
  <c r="P73" i="4"/>
  <c r="P75" i="4"/>
  <c r="P77" i="4"/>
  <c r="P79" i="4"/>
  <c r="P81" i="4"/>
  <c r="P83" i="4"/>
  <c r="P85" i="4"/>
  <c r="P87" i="4"/>
  <c r="P89" i="4"/>
  <c r="P91" i="4"/>
  <c r="P93" i="4"/>
  <c r="P95" i="4"/>
  <c r="P97" i="4"/>
  <c r="P99" i="4"/>
  <c r="P101" i="4"/>
  <c r="P103" i="4"/>
  <c r="P105" i="4"/>
  <c r="P107" i="4"/>
  <c r="P109" i="4"/>
  <c r="P111" i="4"/>
  <c r="P113" i="4"/>
  <c r="P115" i="4"/>
  <c r="P117" i="4"/>
  <c r="P119" i="4"/>
  <c r="P121" i="4"/>
  <c r="P123" i="4"/>
  <c r="P125" i="4"/>
  <c r="P127" i="4"/>
  <c r="P129" i="4"/>
  <c r="P131" i="4"/>
  <c r="P133" i="4"/>
  <c r="P135" i="4"/>
  <c r="P137" i="4"/>
  <c r="P139" i="4"/>
  <c r="P141" i="4"/>
  <c r="P143" i="4"/>
  <c r="P145" i="4"/>
  <c r="P147" i="4"/>
  <c r="P148" i="4"/>
  <c r="P150" i="4"/>
  <c r="P152" i="4"/>
  <c r="P154" i="4"/>
  <c r="P156" i="4"/>
  <c r="P158" i="4"/>
  <c r="P160" i="4"/>
  <c r="P162" i="4"/>
  <c r="P164" i="4"/>
  <c r="P166" i="4"/>
  <c r="P168" i="4"/>
  <c r="P170" i="4"/>
  <c r="P172" i="4"/>
  <c r="P174" i="4"/>
  <c r="P176" i="4"/>
  <c r="P178" i="4"/>
  <c r="P180" i="4"/>
  <c r="P182" i="4"/>
  <c r="P184" i="4"/>
  <c r="P186" i="4"/>
  <c r="P188" i="4"/>
  <c r="P190" i="4"/>
  <c r="P192" i="4"/>
  <c r="P194" i="4"/>
  <c r="P196" i="4"/>
  <c r="P198" i="4"/>
  <c r="P200" i="4"/>
  <c r="P202" i="4"/>
  <c r="P204" i="4"/>
  <c r="P206" i="4"/>
  <c r="P8" i="4"/>
  <c r="P149" i="4"/>
  <c r="P151" i="4"/>
  <c r="P153" i="4"/>
  <c r="P155" i="4"/>
  <c r="P157" i="4"/>
  <c r="P159" i="4"/>
  <c r="P161" i="4"/>
  <c r="P163" i="4"/>
  <c r="P165" i="4"/>
  <c r="P167" i="4"/>
  <c r="P169" i="4"/>
  <c r="P171" i="4"/>
  <c r="P173" i="4"/>
  <c r="P175" i="4"/>
  <c r="P177" i="4"/>
  <c r="P179" i="4"/>
  <c r="P181" i="4"/>
  <c r="P183" i="4"/>
  <c r="P185" i="4"/>
  <c r="P187" i="4"/>
  <c r="P189" i="4"/>
  <c r="P191" i="4"/>
  <c r="P193" i="4"/>
  <c r="P195" i="4"/>
  <c r="P197" i="4"/>
  <c r="P199" i="4"/>
  <c r="P201" i="4"/>
  <c r="P203" i="4"/>
  <c r="P205" i="4"/>
  <c r="P207" i="4"/>
  <c r="I9" i="4"/>
  <c r="C19" i="1"/>
  <c r="C10" i="1"/>
  <c r="D10" i="1" s="1"/>
  <c r="C8" i="1"/>
  <c r="D8" i="1" s="1"/>
  <c r="C9" i="1"/>
  <c r="D9" i="1" s="1"/>
  <c r="F12" i="4" l="1"/>
  <c r="G12" i="4" s="1"/>
  <c r="J11" i="4"/>
  <c r="I11" i="4" s="1"/>
  <c r="D16" i="1"/>
  <c r="D7" i="1"/>
  <c r="D11" i="1" s="1"/>
  <c r="C14" i="1" s="1"/>
  <c r="A24" i="1" s="1"/>
  <c r="C11" i="1"/>
  <c r="F13" i="4" l="1"/>
  <c r="G13" i="4" s="1"/>
  <c r="J12" i="4"/>
  <c r="D15" i="1"/>
  <c r="D14" i="1"/>
  <c r="A23" i="1" s="1"/>
  <c r="J13" i="4" l="1"/>
  <c r="I12" i="4"/>
  <c r="F14" i="4"/>
  <c r="G14" i="4" s="1"/>
  <c r="F15" i="4" l="1"/>
  <c r="G15" i="4" s="1"/>
  <c r="J14" i="4"/>
  <c r="I13" i="4"/>
  <c r="I14" i="4" l="1"/>
  <c r="F16" i="4"/>
  <c r="J15" i="4"/>
  <c r="I15" i="4" s="1"/>
  <c r="J16" i="4" l="1"/>
  <c r="I16" i="4" s="1"/>
  <c r="G16" i="4"/>
  <c r="J17" i="4"/>
  <c r="H8" i="4" a="1"/>
  <c r="H8" i="4" l="1"/>
  <c r="H17" i="4"/>
  <c r="H13" i="4"/>
  <c r="K13" i="4" s="1"/>
  <c r="H9" i="4"/>
  <c r="K9" i="4" s="1"/>
  <c r="H14" i="4"/>
  <c r="K14" i="4" s="1"/>
  <c r="H10" i="4"/>
  <c r="K10" i="4" s="1"/>
  <c r="H15" i="4"/>
  <c r="K15" i="4" s="1"/>
  <c r="H11" i="4"/>
  <c r="K11" i="4" s="1"/>
  <c r="H12" i="4"/>
  <c r="K12" i="4" s="1"/>
  <c r="H16" i="4"/>
  <c r="K16" i="4" s="1"/>
  <c r="I17" i="4"/>
  <c r="I18" i="4" s="1"/>
  <c r="J18" i="4"/>
  <c r="K17" i="4" l="1"/>
  <c r="K8" i="4"/>
  <c r="H18" i="4"/>
  <c r="I24" i="4"/>
  <c r="K18" i="4" l="1"/>
  <c r="S7" i="4" s="1"/>
  <c r="H22" i="4" l="1"/>
  <c r="I22" i="4" s="1"/>
  <c r="F31" i="4" s="1"/>
  <c r="I23" i="4" l="1"/>
</calcChain>
</file>

<file path=xl/sharedStrings.xml><?xml version="1.0" encoding="utf-8"?>
<sst xmlns="http://schemas.openxmlformats.org/spreadsheetml/2006/main" count="48" uniqueCount="38">
  <si>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</si>
  <si>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</si>
  <si>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</si>
  <si>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</si>
  <si>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</si>
  <si>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Симметричны ли игральные кости?</t>
  </si>
  <si>
    <t>Количество выпавших 6 (за один бросок 3-мя кубиками)</t>
  </si>
  <si>
    <t>Расчет ХИ2</t>
  </si>
  <si>
    <t>Число степеней свободы</t>
  </si>
  <si>
    <t>Значение ХИ2</t>
  </si>
  <si>
    <t>Вероятность получить это значение (p-значение)</t>
  </si>
  <si>
    <t>Критическое значение Х2 (максимальное значение для уровня значимости)</t>
  </si>
  <si>
    <t>Уровень значимости</t>
  </si>
  <si>
    <t>Expected</t>
  </si>
  <si>
    <t>Observed</t>
  </si>
  <si>
    <t>Наблюденные частоты vs Ожидаемые</t>
  </si>
  <si>
    <t>Биномиальное распределение выпавших чисел 6 (ожидаемые частоты)</t>
  </si>
  <si>
    <t>Частота наблюденных исходов</t>
  </si>
  <si>
    <t>Если заменить частоты для значений 2 и 3 с 14 и 3 (ячейки B9 и B10) на 6 и 1, то оснований отклонить нулевую гипотезу не будет</t>
  </si>
  <si>
    <t>Наблюденные частоты</t>
  </si>
  <si>
    <t>Теоретические частоты</t>
  </si>
  <si>
    <t>Интервалы</t>
  </si>
  <si>
    <t>Стандартное нормальное распределение</t>
  </si>
  <si>
    <t>№</t>
  </si>
  <si>
    <t>Размер выборки</t>
  </si>
  <si>
    <t>&gt;2</t>
  </si>
  <si>
    <t>Границы интервалов</t>
  </si>
  <si>
    <t>&lt;-2</t>
  </si>
  <si>
    <t xml:space="preserve">Критическое значение Х2 </t>
  </si>
  <si>
    <t>Проверка нулевой гипотезы "Игральные кости симметричны"</t>
  </si>
  <si>
    <t>Выборка из ст.норм.распр.</t>
  </si>
  <si>
    <t>Выборка из равномерного распределения (-3; 3)</t>
  </si>
  <si>
    <t>Х</t>
  </si>
  <si>
    <t>Сортированная выборка</t>
  </si>
  <si>
    <t>Проверка нулевой гипотезы "Выборка взята из стандартного нормального распределения"</t>
  </si>
  <si>
    <t>Непрерывный случай, выборка из стандартного нормального распределения</t>
  </si>
  <si>
    <t>Проверка простых гипотез критерием хи-квадрат Пирсона в MS EXCEL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</si>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</sst>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_(&quot;$&quot;* #,##0.00_);_(&quot;$&quot;* \(#,##0.00\);_(&quot;$&quot;* &quot;-&quot;??_);_(@_)"/>
    <numFmt numFmtId="166" formatCode="0.000"/>
    <numFmt numFmtId="167" formatCode="0.000000"/>
    <numFmt numFmtId="168" formatCode="0.0000"/>
    <numFmt numFmtId="169" formatCode="0.0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color rgb="FF00000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  <xf numFmtId="164" fontId="13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0" fillId="0" borderId="0" xfId="1" applyFont="1"/>
    <xf numFmtId="0" fontId="8" fillId="0" borderId="0" xfId="7"/>
    <xf numFmtId="0" fontId="12" fillId="4" borderId="0" xfId="7" applyFont="1" applyFill="1" applyAlignment="1">
      <alignment vertical="center" wrapText="1"/>
    </xf>
    <xf numFmtId="0" fontId="11" fillId="5" borderId="0" xfId="1" applyFont="1" applyFill="1"/>
    <xf numFmtId="0" fontId="14" fillId="0" borderId="0" xfId="1" applyFont="1"/>
    <xf numFmtId="0" fontId="10" fillId="0" borderId="1" xfId="1" applyFont="1" applyBorder="1"/>
    <xf numFmtId="0" fontId="10" fillId="0" borderId="1" xfId="1" applyFont="1" applyBorder="1" applyAlignment="1">
      <alignment wrapText="1"/>
    </xf>
    <xf numFmtId="166" fontId="10" fillId="0" borderId="1" xfId="1" applyNumberFormat="1" applyFont="1" applyBorder="1"/>
    <xf numFmtId="1" fontId="14" fillId="0" borderId="1" xfId="1" applyNumberFormat="1" applyFont="1" applyBorder="1"/>
    <xf numFmtId="166" fontId="14" fillId="0" borderId="1" xfId="1" applyNumberFormat="1" applyFont="1" applyBorder="1"/>
    <xf numFmtId="0" fontId="10" fillId="0" borderId="1" xfId="1" applyFont="1" applyBorder="1" applyAlignment="1">
      <alignment vertical="top" wrapText="1"/>
    </xf>
    <xf numFmtId="0" fontId="14" fillId="0" borderId="1" xfId="1" applyFont="1" applyBorder="1"/>
    <xf numFmtId="0" fontId="10" fillId="0" borderId="2" xfId="1" applyFont="1" applyBorder="1"/>
    <xf numFmtId="166" fontId="10" fillId="0" borderId="2" xfId="1" applyNumberFormat="1" applyFont="1" applyBorder="1"/>
    <xf numFmtId="0" fontId="10" fillId="0" borderId="1" xfId="1" applyFont="1" applyBorder="1" applyAlignment="1">
      <alignment vertical="top"/>
    </xf>
    <xf numFmtId="0" fontId="15" fillId="0" borderId="0" xfId="1" applyFont="1"/>
    <xf numFmtId="0" fontId="10" fillId="6" borderId="1" xfId="1" applyFont="1" applyFill="1" applyBorder="1"/>
    <xf numFmtId="0" fontId="10" fillId="7" borderId="0" xfId="1" applyFont="1" applyFill="1"/>
    <xf numFmtId="167" fontId="10" fillId="0" borderId="1" xfId="1" applyNumberFormat="1" applyFont="1" applyBorder="1"/>
    <xf numFmtId="0" fontId="16" fillId="0" borderId="0" xfId="0" applyFont="1"/>
    <xf numFmtId="0" fontId="16" fillId="0" borderId="0" xfId="0" applyFont="1" applyAlignment="1">
      <alignment wrapText="1"/>
    </xf>
    <xf numFmtId="164" fontId="16" fillId="0" borderId="0" xfId="9" applyFont="1"/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/>
    <xf numFmtId="0" fontId="17" fillId="0" borderId="1" xfId="0" applyFont="1" applyBorder="1"/>
    <xf numFmtId="167" fontId="16" fillId="0" borderId="1" xfId="0" applyNumberFormat="1" applyFont="1" applyBorder="1"/>
    <xf numFmtId="168" fontId="17" fillId="0" borderId="1" xfId="0" applyNumberFormat="1" applyFont="1" applyBorder="1"/>
    <xf numFmtId="167" fontId="17" fillId="0" borderId="1" xfId="0" applyNumberFormat="1" applyFont="1" applyBorder="1"/>
    <xf numFmtId="169" fontId="16" fillId="0" borderId="0" xfId="0" applyNumberFormat="1" applyFont="1"/>
    <xf numFmtId="167" fontId="15" fillId="0" borderId="1" xfId="0" applyNumberFormat="1" applyFont="1" applyBorder="1"/>
    <xf numFmtId="169" fontId="16" fillId="0" borderId="1" xfId="0" applyNumberFormat="1" applyFont="1" applyBorder="1"/>
    <xf numFmtId="2" fontId="16" fillId="0" borderId="1" xfId="0" applyNumberFormat="1" applyFont="1" applyBorder="1"/>
    <xf numFmtId="0" fontId="18" fillId="0" borderId="1" xfId="1" applyFont="1" applyBorder="1" applyAlignment="1">
      <alignment wrapText="1"/>
    </xf>
    <xf numFmtId="0" fontId="16" fillId="0" borderId="1" xfId="0" applyFont="1" applyBorder="1" applyAlignment="1">
      <alignment wrapText="1"/>
    </xf>
    <xf numFmtId="169" fontId="16" fillId="0" borderId="1" xfId="0" applyNumberFormat="1" applyFont="1" applyBorder="1" applyAlignment="1">
      <alignment wrapText="1"/>
    </xf>
    <xf numFmtId="0" fontId="4" fillId="2" borderId="0" xfId="2" applyFill="1" applyAlignment="1" applyProtection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10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  <cellStyle name="Финансовый" xfId="9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Дискретное!$F$6</c:f>
          <c:strCache>
            <c:ptCount val="1"/>
            <c:pt idx="0">
              <c:v>Наблюденные частоты vs Ожидаемые</c:v>
            </c:pt>
          </c:strCache>
        </c:strRef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313039780641947E-2"/>
          <c:y val="0.16219680736629233"/>
          <c:w val="0.82115378035846076"/>
          <c:h val="0.5709107181274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Дискретное!$B$6</c:f>
              <c:strCache>
                <c:ptCount val="1"/>
                <c:pt idx="0">
                  <c:v>Частота наблюденных исходов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Дискретное!$A$7:$A$10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Дискретное!$B$7:$B$10</c:f>
              <c:numCache>
                <c:formatCode>General</c:formatCode>
                <c:ptCount val="4"/>
                <c:pt idx="0">
                  <c:v>48</c:v>
                </c:pt>
                <c:pt idx="1">
                  <c:v>35</c:v>
                </c:pt>
                <c:pt idx="2">
                  <c:v>14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A-4BCB-A50E-7BF1491E08FE}"/>
            </c:ext>
          </c:extLst>
        </c:ser>
        <c:ser>
          <c:idx val="1"/>
          <c:order val="1"/>
          <c:tx>
            <c:strRef>
              <c:f>Дискретное!$C$6</c:f>
              <c:strCache>
                <c:ptCount val="1"/>
                <c:pt idx="0">
                  <c:v>Биномиальное распределение выпавших чисел 6 (ожидаемые частоты)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Дискретное!$A$7:$A$10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Дискретное!$C$7:$C$10</c:f>
              <c:numCache>
                <c:formatCode>0.000</c:formatCode>
                <c:ptCount val="4"/>
                <c:pt idx="0">
                  <c:v>57.870370370370374</c:v>
                </c:pt>
                <c:pt idx="1">
                  <c:v>34.722222222222229</c:v>
                </c:pt>
                <c:pt idx="2">
                  <c:v>6.9444444444444473</c:v>
                </c:pt>
                <c:pt idx="3">
                  <c:v>0.46296296296296285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A-4BCB-A50E-7BF1491E0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37"/>
        <c:axId val="130692224"/>
        <c:axId val="130694144"/>
      </c:barChart>
      <c:catAx>
        <c:axId val="13069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9226098134381249"/>
              <c:y val="0.93352988253517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0694144"/>
        <c:crosses val="autoZero"/>
        <c:auto val="1"/>
        <c:lblAlgn val="ctr"/>
        <c:lblOffset val="100"/>
        <c:noMultiLvlLbl val="0"/>
      </c:catAx>
      <c:valAx>
        <c:axId val="130694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692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331520012512402E-2"/>
          <c:y val="0.82937526352261548"/>
          <c:w val="0.86619373695606483"/>
          <c:h val="0.1560887023456820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Непрерывное!$S$7</c:f>
          <c:strCache>
            <c:ptCount val="1"/>
            <c:pt idx="0">
              <c:v>График проверки распределения на нормальность (Выборка из ст.норм.распр.), ХИ2=11,32</c:v>
            </c:pt>
          </c:strCache>
        </c:strRef>
      </c:tx>
      <c:layout>
        <c:manualLayout>
          <c:xMode val="edge"/>
          <c:yMode val="edge"/>
          <c:x val="0.14260635389326334"/>
          <c:y val="9.7959946787473471E-3"/>
        </c:manualLayout>
      </c:layout>
      <c:overlay val="0"/>
      <c:txPr>
        <a:bodyPr/>
        <a:lstStyle/>
        <a:p>
          <a:pPr>
            <a:defRPr sz="10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7476829068241471E-2"/>
          <c:y val="0.1610576349189228"/>
          <c:w val="0.93379647856517933"/>
          <c:h val="0.81453593643260347"/>
        </c:manualLayout>
      </c:layout>
      <c:scatterChart>
        <c:scatterStyle val="lineMarker"/>
        <c:varyColors val="0"/>
        <c:ser>
          <c:idx val="0"/>
          <c:order val="0"/>
          <c:tx>
            <c:strRef>
              <c:f>Непрерывное!$Q$7</c:f>
              <c:strCache>
                <c:ptCount val="1"/>
                <c:pt idx="0">
                  <c:v>Сортированная выборка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trendline>
            <c:spPr>
              <a:ln>
                <a:solidFill>
                  <a:schemeClr val="tx2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-2.4204552625982624E-2"/>
                  <c:y val="-2.2544363747735833E-2"/>
                </c:manualLayout>
              </c:layout>
              <c:numFmt formatCode="General" sourceLinked="0"/>
            </c:trendlineLbl>
          </c:trendline>
          <c:xVal>
            <c:numRef>
              <c:f>Непрерывное!$P$8:$P$207</c:f>
              <c:numCache>
                <c:formatCode>0.00000</c:formatCode>
                <c:ptCount val="200"/>
                <c:pt idx="0">
                  <c:v>-2.8070337683438042</c:v>
                </c:pt>
                <c:pt idx="1">
                  <c:v>-2.4323790585844463</c:v>
                </c:pt>
                <c:pt idx="2">
                  <c:v>-2.2414027276049446</c:v>
                </c:pt>
                <c:pt idx="3">
                  <c:v>-2.1083583991691093</c:v>
                </c:pt>
                <c:pt idx="4">
                  <c:v>-2.0046544617650959</c:v>
                </c:pt>
                <c:pt idx="5">
                  <c:v>-1.9188762262165762</c:v>
                </c:pt>
                <c:pt idx="6">
                  <c:v>-1.8452581167555007</c:v>
                </c:pt>
                <c:pt idx="7">
                  <c:v>-1.7804643416920256</c:v>
                </c:pt>
                <c:pt idx="8">
                  <c:v>-1.7223838902526909</c:v>
                </c:pt>
                <c:pt idx="9">
                  <c:v>-1.6695925772881866</c:v>
                </c:pt>
                <c:pt idx="10">
                  <c:v>-1.6210822508524081</c:v>
                </c:pt>
                <c:pt idx="11">
                  <c:v>-1.5761119739866583</c:v>
                </c:pt>
                <c:pt idx="12">
                  <c:v>-1.5341205443525459</c:v>
                </c:pt>
                <c:pt idx="13">
                  <c:v>-1.4946722498066201</c:v>
                </c:pt>
                <c:pt idx="14">
                  <c:v>-1.4574217385976507</c:v>
                </c:pt>
                <c:pt idx="15">
                  <c:v>-1.4220904321223211</c:v>
                </c:pt>
                <c:pt idx="16">
                  <c:v>-1.3884501973191481</c:v>
                </c:pt>
                <c:pt idx="17">
                  <c:v>-1.3563117453352478</c:v>
                </c:pt>
                <c:pt idx="18">
                  <c:v>-1.3255161998000577</c:v>
                </c:pt>
                <c:pt idx="19">
                  <c:v>-1.2959288462604264</c:v>
                </c:pt>
                <c:pt idx="20">
                  <c:v>-1.2674344169169052</c:v>
                </c:pt>
                <c:pt idx="21">
                  <c:v>-1.2399334778907378</c:v>
                </c:pt>
                <c:pt idx="22">
                  <c:v>-1.2133396224885178</c:v>
                </c:pt>
                <c:pt idx="23">
                  <c:v>-1.1875772631885786</c:v>
                </c:pt>
                <c:pt idx="24">
                  <c:v>-1.1625798748436229</c:v>
                </c:pt>
                <c:pt idx="25">
                  <c:v>-1.1382885824147984</c:v>
                </c:pt>
                <c:pt idx="26">
                  <c:v>-1.1146510149326594</c:v>
                </c:pt>
                <c:pt idx="27">
                  <c:v>-1.091620367434168</c:v>
                </c:pt>
                <c:pt idx="28">
                  <c:v>-1.0691546270064722</c:v>
                </c:pt>
                <c:pt idx="29">
                  <c:v>-1.0472159295232348</c:v>
                </c:pt>
                <c:pt idx="30">
                  <c:v>-1.0257700213555492</c:v>
                </c:pt>
                <c:pt idx="31">
                  <c:v>-1.0047858060707031</c:v>
                </c:pt>
                <c:pt idx="32">
                  <c:v>-0.98423496044632541</c:v>
                </c:pt>
                <c:pt idx="33">
                  <c:v>-0.96409160740693378</c:v>
                </c:pt>
                <c:pt idx="34">
                  <c:v>-0.9443320360069184</c:v>
                </c:pt>
                <c:pt idx="35">
                  <c:v>-0.92493446053172657</c:v>
                </c:pt>
                <c:pt idx="36">
                  <c:v>-0.90587881230928535</c:v>
                </c:pt>
                <c:pt idx="37">
                  <c:v>-0.88714655901887607</c:v>
                </c:pt>
                <c:pt idx="38">
                  <c:v>-0.86872054723122882</c:v>
                </c:pt>
                <c:pt idx="39">
                  <c:v>-0.85058486466838468</c:v>
                </c:pt>
                <c:pt idx="40">
                  <c:v>-0.83272471927744329</c:v>
                </c:pt>
                <c:pt idx="41">
                  <c:v>-0.81512633270115509</c:v>
                </c:pt>
                <c:pt idx="42">
                  <c:v>-0.79777684612523825</c:v>
                </c:pt>
                <c:pt idx="43">
                  <c:v>-0.78066423680623365</c:v>
                </c:pt>
                <c:pt idx="44">
                  <c:v>-0.76377724384952272</c:v>
                </c:pt>
                <c:pt idx="45">
                  <c:v>-0.74710530202624492</c:v>
                </c:pt>
                <c:pt idx="46">
                  <c:v>-0.73063848259937203</c:v>
                </c:pt>
                <c:pt idx="47">
                  <c:v>-0.71436744028018739</c:v>
                </c:pt>
                <c:pt idx="48">
                  <c:v>-0.69828336556258763</c:v>
                </c:pt>
                <c:pt idx="49">
                  <c:v>-0.68237794178843358</c:v>
                </c:pt>
                <c:pt idx="50">
                  <c:v>-0.6666433063863062</c:v>
                </c:pt>
                <c:pt idx="51">
                  <c:v>-0.6510720158013259</c:v>
                </c:pt>
                <c:pt idx="52">
                  <c:v>-0.63565701369758276</c:v>
                </c:pt>
                <c:pt idx="53">
                  <c:v>-0.62039160206907751</c:v>
                </c:pt>
                <c:pt idx="54">
                  <c:v>-0.60526941494150954</c:v>
                </c:pt>
                <c:pt idx="55">
                  <c:v>-0.59028439438696867</c:v>
                </c:pt>
                <c:pt idx="56">
                  <c:v>-0.5754307686077732</c:v>
                </c:pt>
                <c:pt idx="57">
                  <c:v>-0.5607030318750833</c:v>
                </c:pt>
                <c:pt idx="58">
                  <c:v>-0.54609592613335589</c:v>
                </c:pt>
                <c:pt idx="59">
                  <c:v>-0.53160442410370579</c:v>
                </c:pt>
                <c:pt idx="60">
                  <c:v>-0.51722371373836373</c:v>
                </c:pt>
                <c:pt idx="61">
                  <c:v>-0.50294918389505805</c:v>
                </c:pt>
                <c:pt idx="62">
                  <c:v>-0.48877641111466941</c:v>
                </c:pt>
                <c:pt idx="63">
                  <c:v>-0.47470114739821306</c:v>
                </c:pt>
                <c:pt idx="64">
                  <c:v>-0.46071930889032536</c:v>
                </c:pt>
                <c:pt idx="65">
                  <c:v>-0.44682696538622602</c:v>
                </c:pt>
                <c:pt idx="66">
                  <c:v>-0.43302033058771872</c:v>
                </c:pt>
                <c:pt idx="67">
                  <c:v>-0.41929575304139605</c:v>
                </c:pt>
                <c:pt idx="68">
                  <c:v>-0.40564970769891451</c:v>
                </c:pt>
                <c:pt idx="69">
                  <c:v>-0.39207878804514956</c:v>
                </c:pt>
                <c:pt idx="70">
                  <c:v>-0.37857969874529823</c:v>
                </c:pt>
                <c:pt idx="71">
                  <c:v>-0.3651492487666822</c:v>
                </c:pt>
                <c:pt idx="72">
                  <c:v>-0.35178434493515626</c:v>
                </c:pt>
                <c:pt idx="73">
                  <c:v>-0.33848198588973982</c:v>
                </c:pt>
                <c:pt idx="74">
                  <c:v>-0.32523925640239543</c:v>
                </c:pt>
                <c:pt idx="75">
                  <c:v>-0.31205332203283226</c:v>
                </c:pt>
                <c:pt idx="76">
                  <c:v>-0.29892142409085731</c:v>
                </c:pt>
                <c:pt idx="77">
                  <c:v>-0.28584087488116566</c:v>
                </c:pt>
                <c:pt idx="78">
                  <c:v>-0.27280905320758231</c:v>
                </c:pt>
                <c:pt idx="79">
                  <c:v>-0.25982340011567678</c:v>
                </c:pt>
                <c:pt idx="80">
                  <c:v>-0.24688141485437839</c:v>
                </c:pt>
                <c:pt idx="81">
                  <c:v>-0.23398065103876436</c:v>
                </c:pt>
                <c:pt idx="82">
                  <c:v>-0.22111871299757052</c:v>
                </c:pt>
                <c:pt idx="83">
                  <c:v>-0.20829325229022513</c:v>
                </c:pt>
                <c:pt idx="84">
                  <c:v>-0.19550196437931941</c:v>
                </c:pt>
                <c:pt idx="85">
                  <c:v>-0.18274258544544394</c:v>
                </c:pt>
                <c:pt idx="86">
                  <c:v>-0.17001288933221939</c:v>
                </c:pt>
                <c:pt idx="87">
                  <c:v>-0.1573106846101707</c:v>
                </c:pt>
                <c:pt idx="88">
                  <c:v>-0.14463381174882106</c:v>
                </c:pt>
                <c:pt idx="89">
                  <c:v>-0.13198014038704126</c:v>
                </c:pt>
                <c:pt idx="90">
                  <c:v>-0.11934756669227513</c:v>
                </c:pt>
                <c:pt idx="91">
                  <c:v>-0.10673401079978624</c:v>
                </c:pt>
                <c:pt idx="92">
                  <c:v>-9.4137414323536367E-2</c:v>
                </c:pt>
                <c:pt idx="93">
                  <c:v>-8.1555737930718422E-2</c:v>
                </c:pt>
                <c:pt idx="94">
                  <c:v>-6.8986958972328066E-2</c:v>
                </c:pt>
                <c:pt idx="95">
                  <c:v>-5.642906916247406E-2</c:v>
                </c:pt>
                <c:pt idx="96">
                  <c:v>-4.388007229940119E-2</c:v>
                </c:pt>
                <c:pt idx="97">
                  <c:v>-3.1337982021426625E-2</c:v>
                </c:pt>
                <c:pt idx="98">
                  <c:v>-1.8800819591187675E-2</c:v>
                </c:pt>
                <c:pt idx="99">
                  <c:v>-6.2666117017504746E-3</c:v>
                </c:pt>
                <c:pt idx="100">
                  <c:v>6.266611701750335E-3</c:v>
                </c:pt>
                <c:pt idx="101">
                  <c:v>1.8800819591187536E-2</c:v>
                </c:pt>
                <c:pt idx="102">
                  <c:v>3.1337982021426479E-2</c:v>
                </c:pt>
                <c:pt idx="103">
                  <c:v>4.3880072299401045E-2</c:v>
                </c:pt>
                <c:pt idx="104">
                  <c:v>5.6429069162473922E-2</c:v>
                </c:pt>
                <c:pt idx="105">
                  <c:v>6.8986958972327914E-2</c:v>
                </c:pt>
                <c:pt idx="106">
                  <c:v>8.1555737930718422E-2</c:v>
                </c:pt>
                <c:pt idx="107">
                  <c:v>9.4137414323536367E-2</c:v>
                </c:pt>
                <c:pt idx="108">
                  <c:v>0.10673401079978624</c:v>
                </c:pt>
                <c:pt idx="109">
                  <c:v>0.11934756669227513</c:v>
                </c:pt>
                <c:pt idx="110">
                  <c:v>0.13198014038704126</c:v>
                </c:pt>
                <c:pt idx="111">
                  <c:v>0.14463381174882106</c:v>
                </c:pt>
                <c:pt idx="112">
                  <c:v>0.1573106846101707</c:v>
                </c:pt>
                <c:pt idx="113">
                  <c:v>0.17001288933221939</c:v>
                </c:pt>
                <c:pt idx="114">
                  <c:v>0.18274258544544394</c:v>
                </c:pt>
                <c:pt idx="115">
                  <c:v>0.19550196437931941</c:v>
                </c:pt>
                <c:pt idx="116">
                  <c:v>0.20829325229022513</c:v>
                </c:pt>
                <c:pt idx="117">
                  <c:v>0.22111871299757052</c:v>
                </c:pt>
                <c:pt idx="118">
                  <c:v>0.23398065103876436</c:v>
                </c:pt>
                <c:pt idx="119">
                  <c:v>0.24688141485437856</c:v>
                </c:pt>
                <c:pt idx="120">
                  <c:v>0.25982340011567695</c:v>
                </c:pt>
                <c:pt idx="121">
                  <c:v>0.27280905320758253</c:v>
                </c:pt>
                <c:pt idx="122">
                  <c:v>0.28584087488116572</c:v>
                </c:pt>
                <c:pt idx="123">
                  <c:v>0.29892142409085742</c:v>
                </c:pt>
                <c:pt idx="124">
                  <c:v>0.31205332203283237</c:v>
                </c:pt>
                <c:pt idx="125">
                  <c:v>0.3252392564023952</c:v>
                </c:pt>
                <c:pt idx="126">
                  <c:v>0.33848198588973966</c:v>
                </c:pt>
                <c:pt idx="127">
                  <c:v>0.35178434493515615</c:v>
                </c:pt>
                <c:pt idx="128">
                  <c:v>0.36514924876668203</c:v>
                </c:pt>
                <c:pt idx="129">
                  <c:v>0.37857969874529807</c:v>
                </c:pt>
                <c:pt idx="130">
                  <c:v>0.39207878804514951</c:v>
                </c:pt>
                <c:pt idx="131">
                  <c:v>0.40564970769891451</c:v>
                </c:pt>
                <c:pt idx="132">
                  <c:v>0.41929575304139605</c:v>
                </c:pt>
                <c:pt idx="133">
                  <c:v>0.43302033058771872</c:v>
                </c:pt>
                <c:pt idx="134">
                  <c:v>0.44682696538622602</c:v>
                </c:pt>
                <c:pt idx="135">
                  <c:v>0.46071930889032536</c:v>
                </c:pt>
                <c:pt idx="136">
                  <c:v>0.47470114739821306</c:v>
                </c:pt>
                <c:pt idx="137">
                  <c:v>0.48877641111466941</c:v>
                </c:pt>
                <c:pt idx="138">
                  <c:v>0.50294918389505805</c:v>
                </c:pt>
                <c:pt idx="139">
                  <c:v>0.51722371373836373</c:v>
                </c:pt>
                <c:pt idx="140">
                  <c:v>0.53160442410370579</c:v>
                </c:pt>
                <c:pt idx="141">
                  <c:v>0.54609592613335589</c:v>
                </c:pt>
                <c:pt idx="142">
                  <c:v>0.5607030318750833</c:v>
                </c:pt>
                <c:pt idx="143">
                  <c:v>0.5754307686077732</c:v>
                </c:pt>
                <c:pt idx="144">
                  <c:v>0.59028439438696867</c:v>
                </c:pt>
                <c:pt idx="145">
                  <c:v>0.60526941494150943</c:v>
                </c:pt>
                <c:pt idx="146">
                  <c:v>0.62039160206907773</c:v>
                </c:pt>
                <c:pt idx="147">
                  <c:v>0.63565701369758265</c:v>
                </c:pt>
                <c:pt idx="148">
                  <c:v>0.65107201580132668</c:v>
                </c:pt>
                <c:pt idx="149">
                  <c:v>0.66664330638630676</c:v>
                </c:pt>
                <c:pt idx="150">
                  <c:v>0.68237794178843325</c:v>
                </c:pt>
                <c:pt idx="151">
                  <c:v>0.6982833655625873</c:v>
                </c:pt>
                <c:pt idx="152">
                  <c:v>0.71436744028018784</c:v>
                </c:pt>
                <c:pt idx="153">
                  <c:v>0.73063848259937203</c:v>
                </c:pt>
                <c:pt idx="154">
                  <c:v>0.74710530202624492</c:v>
                </c:pt>
                <c:pt idx="155">
                  <c:v>0.76377724384952272</c:v>
                </c:pt>
                <c:pt idx="156">
                  <c:v>0.78066423680623365</c:v>
                </c:pt>
                <c:pt idx="157">
                  <c:v>0.79777684612523825</c:v>
                </c:pt>
                <c:pt idx="158">
                  <c:v>0.81512633270115509</c:v>
                </c:pt>
                <c:pt idx="159">
                  <c:v>0.83272471927744329</c:v>
                </c:pt>
                <c:pt idx="160">
                  <c:v>0.85058486466838468</c:v>
                </c:pt>
                <c:pt idx="161">
                  <c:v>0.86872054723122882</c:v>
                </c:pt>
                <c:pt idx="162">
                  <c:v>0.88714655901887607</c:v>
                </c:pt>
                <c:pt idx="163">
                  <c:v>0.90587881230928535</c:v>
                </c:pt>
                <c:pt idx="164">
                  <c:v>0.92493446053172657</c:v>
                </c:pt>
                <c:pt idx="165">
                  <c:v>0.9443320360069184</c:v>
                </c:pt>
                <c:pt idx="166">
                  <c:v>0.96409160740693378</c:v>
                </c:pt>
                <c:pt idx="167">
                  <c:v>0.98423496044632541</c:v>
                </c:pt>
                <c:pt idx="168">
                  <c:v>1.0047858060707031</c:v>
                </c:pt>
                <c:pt idx="169">
                  <c:v>1.0257700213555492</c:v>
                </c:pt>
                <c:pt idx="170">
                  <c:v>1.0472159295232348</c:v>
                </c:pt>
                <c:pt idx="171">
                  <c:v>1.0691546270064722</c:v>
                </c:pt>
                <c:pt idx="172">
                  <c:v>1.0916203674341685</c:v>
                </c:pt>
                <c:pt idx="173">
                  <c:v>1.1146510149326603</c:v>
                </c:pt>
                <c:pt idx="174">
                  <c:v>1.1382885824147984</c:v>
                </c:pt>
                <c:pt idx="175">
                  <c:v>1.1625798748436227</c:v>
                </c:pt>
                <c:pt idx="176">
                  <c:v>1.1875772631885781</c:v>
                </c:pt>
                <c:pt idx="177">
                  <c:v>1.213339622488518</c:v>
                </c:pt>
                <c:pt idx="178">
                  <c:v>1.2399334778907378</c:v>
                </c:pt>
                <c:pt idx="179">
                  <c:v>1.2674344169169047</c:v>
                </c:pt>
                <c:pt idx="180">
                  <c:v>1.2959288462604264</c:v>
                </c:pt>
                <c:pt idx="181">
                  <c:v>1.3255161998000577</c:v>
                </c:pt>
                <c:pt idx="182">
                  <c:v>1.3563117453352478</c:v>
                </c:pt>
                <c:pt idx="183">
                  <c:v>1.3884501973191481</c:v>
                </c:pt>
                <c:pt idx="184">
                  <c:v>1.4220904321223211</c:v>
                </c:pt>
                <c:pt idx="185">
                  <c:v>1.4574217385976511</c:v>
                </c:pt>
                <c:pt idx="186">
                  <c:v>1.4946722498066201</c:v>
                </c:pt>
                <c:pt idx="187">
                  <c:v>1.5341205443525465</c:v>
                </c:pt>
                <c:pt idx="188">
                  <c:v>1.5761119739866585</c:v>
                </c:pt>
                <c:pt idx="189">
                  <c:v>1.6210822508524081</c:v>
                </c:pt>
                <c:pt idx="190">
                  <c:v>1.6695925772881872</c:v>
                </c:pt>
                <c:pt idx="191">
                  <c:v>1.7223838902526907</c:v>
                </c:pt>
                <c:pt idx="192">
                  <c:v>1.7804643416920258</c:v>
                </c:pt>
                <c:pt idx="193">
                  <c:v>1.8452581167555016</c:v>
                </c:pt>
                <c:pt idx="194">
                  <c:v>1.9188762262165762</c:v>
                </c:pt>
                <c:pt idx="195">
                  <c:v>2.0046544617650963</c:v>
                </c:pt>
                <c:pt idx="196">
                  <c:v>2.1083583991691093</c:v>
                </c:pt>
                <c:pt idx="197">
                  <c:v>2.2414027276049464</c:v>
                </c:pt>
                <c:pt idx="198">
                  <c:v>2.4323790585844489</c:v>
                </c:pt>
                <c:pt idx="199">
                  <c:v>2.8070337683438114</c:v>
                </c:pt>
              </c:numCache>
            </c:numRef>
          </c:xVal>
          <c:yVal>
            <c:numRef>
              <c:f>Непрерывное!$Q$8:$Q$207</c:f>
              <c:numCache>
                <c:formatCode>0.00000</c:formatCode>
                <c:ptCount val="200"/>
                <c:pt idx="0">
                  <c:v>-2.9776988389416532</c:v>
                </c:pt>
                <c:pt idx="1">
                  <c:v>-2.3100795998229535</c:v>
                </c:pt>
                <c:pt idx="2">
                  <c:v>-2.2200357048481414</c:v>
                </c:pt>
                <c:pt idx="3">
                  <c:v>-2.2128399798980012</c:v>
                </c:pt>
                <c:pt idx="4">
                  <c:v>-1.8357245981678092</c:v>
                </c:pt>
                <c:pt idx="5">
                  <c:v>-1.8200533018366671</c:v>
                </c:pt>
                <c:pt idx="6">
                  <c:v>-1.6680365076809136</c:v>
                </c:pt>
                <c:pt idx="7">
                  <c:v>-1.6537412841206063</c:v>
                </c:pt>
                <c:pt idx="8">
                  <c:v>-1.5916964164813199</c:v>
                </c:pt>
                <c:pt idx="9">
                  <c:v>-1.5604482434040348</c:v>
                </c:pt>
                <c:pt idx="10">
                  <c:v>-1.5410708619784257</c:v>
                </c:pt>
                <c:pt idx="11">
                  <c:v>-1.5050310900163326</c:v>
                </c:pt>
                <c:pt idx="12">
                  <c:v>-1.5012138769965866</c:v>
                </c:pt>
                <c:pt idx="13">
                  <c:v>-1.4228082340530943</c:v>
                </c:pt>
                <c:pt idx="14">
                  <c:v>-1.4216347424009164</c:v>
                </c:pt>
                <c:pt idx="15">
                  <c:v>-1.3821975449430668</c:v>
                </c:pt>
                <c:pt idx="16">
                  <c:v>-1.362994831984119</c:v>
                </c:pt>
                <c:pt idx="17">
                  <c:v>-1.3535988669273475</c:v>
                </c:pt>
                <c:pt idx="18">
                  <c:v>-1.3177097923613208</c:v>
                </c:pt>
                <c:pt idx="19">
                  <c:v>-1.2912699027000314</c:v>
                </c:pt>
                <c:pt idx="20">
                  <c:v>-1.249418224009555</c:v>
                </c:pt>
                <c:pt idx="21">
                  <c:v>-1.2352444660590025</c:v>
                </c:pt>
                <c:pt idx="22">
                  <c:v>-1.2272345295264973</c:v>
                </c:pt>
                <c:pt idx="23">
                  <c:v>-1.1851072518420895</c:v>
                </c:pt>
                <c:pt idx="24">
                  <c:v>-1.166130249871937</c:v>
                </c:pt>
                <c:pt idx="25">
                  <c:v>-1.1052607819502822</c:v>
                </c:pt>
                <c:pt idx="26">
                  <c:v>-1.076164666440498</c:v>
                </c:pt>
                <c:pt idx="27">
                  <c:v>-1.0530318939009382</c:v>
                </c:pt>
                <c:pt idx="28">
                  <c:v>-1.031724682945117</c:v>
                </c:pt>
                <c:pt idx="29">
                  <c:v>-1.0063929243956771</c:v>
                </c:pt>
                <c:pt idx="30">
                  <c:v>-0.96821627360779594</c:v>
                </c:pt>
                <c:pt idx="31">
                  <c:v>-0.96529506595831227</c:v>
                </c:pt>
                <c:pt idx="32">
                  <c:v>-0.95797072780764658</c:v>
                </c:pt>
                <c:pt idx="33">
                  <c:v>-0.95597096920312818</c:v>
                </c:pt>
                <c:pt idx="34">
                  <c:v>-0.94029349721358013</c:v>
                </c:pt>
                <c:pt idx="35">
                  <c:v>-0.91621220055227748</c:v>
                </c:pt>
                <c:pt idx="36">
                  <c:v>-0.9011408031878948</c:v>
                </c:pt>
                <c:pt idx="37">
                  <c:v>-0.89078898560194408</c:v>
                </c:pt>
                <c:pt idx="38">
                  <c:v>-0.8672141381480668</c:v>
                </c:pt>
                <c:pt idx="39">
                  <c:v>-0.8589058946637923</c:v>
                </c:pt>
                <c:pt idx="40">
                  <c:v>-0.85186340436997743</c:v>
                </c:pt>
                <c:pt idx="41">
                  <c:v>-0.84659634089364411</c:v>
                </c:pt>
                <c:pt idx="42">
                  <c:v>-0.82807194240211679</c:v>
                </c:pt>
                <c:pt idx="43">
                  <c:v>-0.8220781705278698</c:v>
                </c:pt>
                <c:pt idx="44">
                  <c:v>-0.80368142272331289</c:v>
                </c:pt>
                <c:pt idx="45">
                  <c:v>-0.80172546346067375</c:v>
                </c:pt>
                <c:pt idx="46">
                  <c:v>-0.79992044845919863</c:v>
                </c:pt>
                <c:pt idx="47">
                  <c:v>-0.79857225643939289</c:v>
                </c:pt>
                <c:pt idx="48">
                  <c:v>-0.78862846871535641</c:v>
                </c:pt>
                <c:pt idx="49">
                  <c:v>-0.77576676637642572</c:v>
                </c:pt>
                <c:pt idx="50">
                  <c:v>-0.7650495135928973</c:v>
                </c:pt>
                <c:pt idx="51">
                  <c:v>-0.75753919413329707</c:v>
                </c:pt>
                <c:pt idx="52">
                  <c:v>-0.7479749793044822</c:v>
                </c:pt>
                <c:pt idx="53">
                  <c:v>-0.69810861136204749</c:v>
                </c:pt>
                <c:pt idx="54">
                  <c:v>-0.69691586681559714</c:v>
                </c:pt>
                <c:pt idx="55">
                  <c:v>-0.66050637666249123</c:v>
                </c:pt>
                <c:pt idx="56">
                  <c:v>-0.64789374571062941</c:v>
                </c:pt>
                <c:pt idx="57">
                  <c:v>-0.64390848024540326</c:v>
                </c:pt>
                <c:pt idx="58">
                  <c:v>-0.64005072680992992</c:v>
                </c:pt>
                <c:pt idx="59">
                  <c:v>-0.62681060183725379</c:v>
                </c:pt>
                <c:pt idx="60">
                  <c:v>-0.61415590601465819</c:v>
                </c:pt>
                <c:pt idx="61">
                  <c:v>-0.59126822327177453</c:v>
                </c:pt>
                <c:pt idx="62">
                  <c:v>-0.5539266805631381</c:v>
                </c:pt>
                <c:pt idx="63">
                  <c:v>-0.54877827840341575</c:v>
                </c:pt>
                <c:pt idx="64">
                  <c:v>-0.53661025677383212</c:v>
                </c:pt>
                <c:pt idx="65">
                  <c:v>-0.52642229548177932</c:v>
                </c:pt>
                <c:pt idx="66">
                  <c:v>-0.51023299731645266</c:v>
                </c:pt>
                <c:pt idx="67">
                  <c:v>-0.5029827484248901</c:v>
                </c:pt>
                <c:pt idx="68">
                  <c:v>-0.49293428355371871</c:v>
                </c:pt>
                <c:pt idx="69">
                  <c:v>-0.46845991769472495</c:v>
                </c:pt>
                <c:pt idx="70">
                  <c:v>-0.45615394459321895</c:v>
                </c:pt>
                <c:pt idx="71">
                  <c:v>-0.40297005997290691</c:v>
                </c:pt>
                <c:pt idx="72">
                  <c:v>-0.39830384234389493</c:v>
                </c:pt>
                <c:pt idx="73">
                  <c:v>-0.39244532395858039</c:v>
                </c:pt>
                <c:pt idx="74">
                  <c:v>-0.38117710092632195</c:v>
                </c:pt>
                <c:pt idx="75">
                  <c:v>-0.3799556415433083</c:v>
                </c:pt>
                <c:pt idx="76">
                  <c:v>-0.3791080592687136</c:v>
                </c:pt>
                <c:pt idx="77">
                  <c:v>-0.37560419789471206</c:v>
                </c:pt>
                <c:pt idx="78">
                  <c:v>-0.36447871830212336</c:v>
                </c:pt>
                <c:pt idx="79">
                  <c:v>-0.36307182632248158</c:v>
                </c:pt>
                <c:pt idx="80">
                  <c:v>-0.344733673446324</c:v>
                </c:pt>
                <c:pt idx="81">
                  <c:v>-0.3429314433325853</c:v>
                </c:pt>
                <c:pt idx="82">
                  <c:v>-0.33096528413231857</c:v>
                </c:pt>
                <c:pt idx="83">
                  <c:v>-0.3238479064956496</c:v>
                </c:pt>
                <c:pt idx="84">
                  <c:v>-0.32264872343902679</c:v>
                </c:pt>
                <c:pt idx="85">
                  <c:v>-0.32136018045253723</c:v>
                </c:pt>
                <c:pt idx="86">
                  <c:v>-0.29575713548818922</c:v>
                </c:pt>
                <c:pt idx="87">
                  <c:v>-0.29321900833847553</c:v>
                </c:pt>
                <c:pt idx="88">
                  <c:v>-0.28924655202293564</c:v>
                </c:pt>
                <c:pt idx="89">
                  <c:v>-0.25313684786108359</c:v>
                </c:pt>
                <c:pt idx="90">
                  <c:v>-0.24425292146409239</c:v>
                </c:pt>
                <c:pt idx="91">
                  <c:v>-0.23788594899925511</c:v>
                </c:pt>
                <c:pt idx="92">
                  <c:v>-0.20317189500057783</c:v>
                </c:pt>
                <c:pt idx="93">
                  <c:v>-0.2004636393441418</c:v>
                </c:pt>
                <c:pt idx="94">
                  <c:v>-0.19542034386776552</c:v>
                </c:pt>
                <c:pt idx="95">
                  <c:v>-0.19490078778823697</c:v>
                </c:pt>
                <c:pt idx="96">
                  <c:v>-0.18494310805041878</c:v>
                </c:pt>
                <c:pt idx="97">
                  <c:v>-0.17559054109350053</c:v>
                </c:pt>
                <c:pt idx="98">
                  <c:v>-0.15587337159053904</c:v>
                </c:pt>
                <c:pt idx="99">
                  <c:v>-0.14949008772365874</c:v>
                </c:pt>
                <c:pt idx="100">
                  <c:v>-0.14662345798546267</c:v>
                </c:pt>
                <c:pt idx="101">
                  <c:v>-0.14038199518203667</c:v>
                </c:pt>
                <c:pt idx="102">
                  <c:v>-0.13268905842511902</c:v>
                </c:pt>
                <c:pt idx="103">
                  <c:v>-0.1292108093354494</c:v>
                </c:pt>
                <c:pt idx="104">
                  <c:v>-6.0048265751707394E-2</c:v>
                </c:pt>
                <c:pt idx="105">
                  <c:v>-5.6892200824611425E-2</c:v>
                </c:pt>
                <c:pt idx="106">
                  <c:v>-3.0485278741493479E-2</c:v>
                </c:pt>
                <c:pt idx="107">
                  <c:v>-2.8159823246668981E-2</c:v>
                </c:pt>
                <c:pt idx="108">
                  <c:v>-2.5912517600168789E-2</c:v>
                </c:pt>
                <c:pt idx="109">
                  <c:v>-2.0241563361589762E-2</c:v>
                </c:pt>
                <c:pt idx="110">
                  <c:v>-1.8887634484109347E-2</c:v>
                </c:pt>
                <c:pt idx="111">
                  <c:v>6.0876500506699439E-3</c:v>
                </c:pt>
                <c:pt idx="112">
                  <c:v>1.3442282508717146E-2</c:v>
                </c:pt>
                <c:pt idx="113">
                  <c:v>1.8518041804167919E-2</c:v>
                </c:pt>
                <c:pt idx="114">
                  <c:v>4.7144926709006857E-2</c:v>
                </c:pt>
                <c:pt idx="115">
                  <c:v>5.3252578294548235E-2</c:v>
                </c:pt>
                <c:pt idx="116">
                  <c:v>5.5760274483812849E-2</c:v>
                </c:pt>
                <c:pt idx="117">
                  <c:v>9.0488832812828823E-2</c:v>
                </c:pt>
                <c:pt idx="118">
                  <c:v>0.118168962302605</c:v>
                </c:pt>
                <c:pt idx="119">
                  <c:v>0.12375285302122295</c:v>
                </c:pt>
                <c:pt idx="120">
                  <c:v>0.14545367532172793</c:v>
                </c:pt>
                <c:pt idx="121">
                  <c:v>0.15425355372106636</c:v>
                </c:pt>
                <c:pt idx="122">
                  <c:v>0.16215227584451297</c:v>
                </c:pt>
                <c:pt idx="123">
                  <c:v>0.17219903787429794</c:v>
                </c:pt>
                <c:pt idx="124">
                  <c:v>0.17638662532885174</c:v>
                </c:pt>
                <c:pt idx="125">
                  <c:v>0.19832692519611178</c:v>
                </c:pt>
                <c:pt idx="126">
                  <c:v>0.20758186506967144</c:v>
                </c:pt>
                <c:pt idx="127">
                  <c:v>0.20787975029865993</c:v>
                </c:pt>
                <c:pt idx="128">
                  <c:v>0.21543713728126493</c:v>
                </c:pt>
                <c:pt idx="129">
                  <c:v>0.23645237252652446</c:v>
                </c:pt>
                <c:pt idx="130">
                  <c:v>0.25456900245709752</c:v>
                </c:pt>
                <c:pt idx="131">
                  <c:v>0.25898738413729638</c:v>
                </c:pt>
                <c:pt idx="132">
                  <c:v>0.26011168643001487</c:v>
                </c:pt>
                <c:pt idx="133">
                  <c:v>0.26114390460210019</c:v>
                </c:pt>
                <c:pt idx="134">
                  <c:v>0.29179553401424396</c:v>
                </c:pt>
                <c:pt idx="135">
                  <c:v>0.29734575081711129</c:v>
                </c:pt>
                <c:pt idx="136">
                  <c:v>0.3177216184090832</c:v>
                </c:pt>
                <c:pt idx="137">
                  <c:v>0.3221510596880896</c:v>
                </c:pt>
                <c:pt idx="138">
                  <c:v>0.32221528059886095</c:v>
                </c:pt>
                <c:pt idx="139">
                  <c:v>0.33366037092883782</c:v>
                </c:pt>
                <c:pt idx="140">
                  <c:v>0.34747860628499638</c:v>
                </c:pt>
                <c:pt idx="141">
                  <c:v>0.40206519581625383</c:v>
                </c:pt>
                <c:pt idx="142">
                  <c:v>0.4130573010617582</c:v>
                </c:pt>
                <c:pt idx="143">
                  <c:v>0.42014143718846325</c:v>
                </c:pt>
                <c:pt idx="144">
                  <c:v>0.42234530646013968</c:v>
                </c:pt>
                <c:pt idx="145">
                  <c:v>0.43584056563713647</c:v>
                </c:pt>
                <c:pt idx="146">
                  <c:v>0.43705269906848299</c:v>
                </c:pt>
                <c:pt idx="147">
                  <c:v>0.4456042722483371</c:v>
                </c:pt>
                <c:pt idx="148">
                  <c:v>0.44931089741005986</c:v>
                </c:pt>
                <c:pt idx="149">
                  <c:v>0.45089937529544477</c:v>
                </c:pt>
                <c:pt idx="150">
                  <c:v>0.46052195562874654</c:v>
                </c:pt>
                <c:pt idx="151">
                  <c:v>0.47121343856096481</c:v>
                </c:pt>
                <c:pt idx="152">
                  <c:v>0.48033541400453605</c:v>
                </c:pt>
                <c:pt idx="153">
                  <c:v>0.48380106914877663</c:v>
                </c:pt>
                <c:pt idx="154">
                  <c:v>0.49534246030532458</c:v>
                </c:pt>
                <c:pt idx="155">
                  <c:v>0.5523733181654773</c:v>
                </c:pt>
                <c:pt idx="156">
                  <c:v>0.57584611197479807</c:v>
                </c:pt>
                <c:pt idx="157">
                  <c:v>0.5793959864473851</c:v>
                </c:pt>
                <c:pt idx="158">
                  <c:v>0.59645004472091778</c:v>
                </c:pt>
                <c:pt idx="159">
                  <c:v>0.63715206408074909</c:v>
                </c:pt>
                <c:pt idx="160">
                  <c:v>0.68011440277687318</c:v>
                </c:pt>
                <c:pt idx="161">
                  <c:v>0.6848075372001855</c:v>
                </c:pt>
                <c:pt idx="162">
                  <c:v>0.69014291001093142</c:v>
                </c:pt>
                <c:pt idx="163">
                  <c:v>0.74231070671681221</c:v>
                </c:pt>
                <c:pt idx="164">
                  <c:v>0.74364738741782832</c:v>
                </c:pt>
                <c:pt idx="165">
                  <c:v>0.74385132571819523</c:v>
                </c:pt>
                <c:pt idx="166">
                  <c:v>0.81365589504340818</c:v>
                </c:pt>
                <c:pt idx="167">
                  <c:v>0.81935789422176253</c:v>
                </c:pt>
                <c:pt idx="168">
                  <c:v>0.82780665125785724</c:v>
                </c:pt>
                <c:pt idx="169">
                  <c:v>0.87545403111758546</c:v>
                </c:pt>
                <c:pt idx="170">
                  <c:v>0.89678205214951634</c:v>
                </c:pt>
                <c:pt idx="171">
                  <c:v>0.92595618441927141</c:v>
                </c:pt>
                <c:pt idx="172">
                  <c:v>0.93511395024572241</c:v>
                </c:pt>
                <c:pt idx="173">
                  <c:v>0.95525569185068859</c:v>
                </c:pt>
                <c:pt idx="174">
                  <c:v>1.0056953391780767</c:v>
                </c:pt>
                <c:pt idx="175">
                  <c:v>1.0908527100232899</c:v>
                </c:pt>
                <c:pt idx="176">
                  <c:v>1.1043708649012225</c:v>
                </c:pt>
                <c:pt idx="177">
                  <c:v>1.1633000577761998</c:v>
                </c:pt>
                <c:pt idx="178">
                  <c:v>1.2128455078714906</c:v>
                </c:pt>
                <c:pt idx="179">
                  <c:v>1.2634621041976026</c:v>
                </c:pt>
                <c:pt idx="180">
                  <c:v>1.2804186326469287</c:v>
                </c:pt>
                <c:pt idx="181">
                  <c:v>1.2827419550423609</c:v>
                </c:pt>
                <c:pt idx="182">
                  <c:v>1.2943698756825073</c:v>
                </c:pt>
                <c:pt idx="183">
                  <c:v>1.3553934312111389</c:v>
                </c:pt>
                <c:pt idx="184">
                  <c:v>1.3559728754193359</c:v>
                </c:pt>
                <c:pt idx="185">
                  <c:v>1.3720895606120367</c:v>
                </c:pt>
                <c:pt idx="186">
                  <c:v>1.3896395904685261</c:v>
                </c:pt>
                <c:pt idx="187">
                  <c:v>1.3977344959855007</c:v>
                </c:pt>
                <c:pt idx="188">
                  <c:v>1.4890787689017022</c:v>
                </c:pt>
                <c:pt idx="189">
                  <c:v>1.5876921953239158</c:v>
                </c:pt>
                <c:pt idx="190">
                  <c:v>1.6022250093527557</c:v>
                </c:pt>
                <c:pt idx="191">
                  <c:v>1.6551607258687699</c:v>
                </c:pt>
                <c:pt idx="192">
                  <c:v>1.6810009446257967</c:v>
                </c:pt>
                <c:pt idx="193">
                  <c:v>1.6960194003102942</c:v>
                </c:pt>
                <c:pt idx="194">
                  <c:v>1.7172114577505617</c:v>
                </c:pt>
                <c:pt idx="195">
                  <c:v>1.8042090640613948</c:v>
                </c:pt>
                <c:pt idx="196">
                  <c:v>1.9354715846317345</c:v>
                </c:pt>
                <c:pt idx="197">
                  <c:v>1.9438456493105778</c:v>
                </c:pt>
                <c:pt idx="198">
                  <c:v>1.9961685117245209</c:v>
                </c:pt>
                <c:pt idx="199">
                  <c:v>2.692727351562358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8-4C0C-A44E-FB3AAAD96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80160"/>
        <c:axId val="139582080"/>
      </c:scatterChart>
      <c:valAx>
        <c:axId val="1395801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2640110477255169"/>
              <c:y val="0.9080318127373062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39582080"/>
        <c:crosses val="autoZero"/>
        <c:crossBetween val="midCat"/>
      </c:valAx>
      <c:valAx>
        <c:axId val="139582080"/>
        <c:scaling>
          <c:orientation val="minMax"/>
          <c:max val="3"/>
          <c:min val="-3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39580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$F$5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12</xdr:col>
      <xdr:colOff>0</xdr:colOff>
      <xdr:row>22</xdr:row>
      <xdr:rowOff>152401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85725</xdr:rowOff>
        </xdr:from>
        <xdr:to>
          <xdr:col>3</xdr:col>
          <xdr:colOff>76200</xdr:colOff>
          <xdr:row>5</xdr:row>
          <xdr:rowOff>466725</xdr:rowOff>
        </xdr:to>
        <xdr:sp macro="" textlink="">
          <xdr:nvSpPr>
            <xdr:cNvPr id="3073" name="Group Box 1" descr="Выборка из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Выборка из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</xdr:row>
          <xdr:rowOff>47625</xdr:rowOff>
        </xdr:from>
        <xdr:to>
          <xdr:col>2</xdr:col>
          <xdr:colOff>209550</xdr:colOff>
          <xdr:row>5</xdr:row>
          <xdr:rowOff>266700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станд.норм.распределения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</xdr:row>
          <xdr:rowOff>209550</xdr:rowOff>
        </xdr:from>
        <xdr:to>
          <xdr:col>3</xdr:col>
          <xdr:colOff>9525</xdr:colOff>
          <xdr:row>5</xdr:row>
          <xdr:rowOff>409575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равномерного распределения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152401</xdr:colOff>
      <xdr:row>10</xdr:row>
      <xdr:rowOff>133350</xdr:rowOff>
    </xdr:from>
    <xdr:to>
      <xdr:col>17</xdr:col>
      <xdr:colOff>9526</xdr:colOff>
      <xdr:row>25</xdr:row>
      <xdr:rowOff>323850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proverka-prostyh-gipotez-kriteriem-hi-kvadrat-pirson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vk.com/excel2ru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://excel2.ru/articles/proverka-prostyh-gipotez-kriteriem-hi-kvadrat-pirson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2" sqref="L2"/>
    </sheetView>
  </sheetViews>
  <sheetFormatPr defaultRowHeight="12.75" x14ac:dyDescent="0.2"/>
  <cols>
    <col min="1" max="1" width="17.7109375" style="4" customWidth="1"/>
    <col min="2" max="2" width="12.42578125" style="4" customWidth="1"/>
    <col min="3" max="3" width="17.7109375" style="4" customWidth="1"/>
    <col min="4" max="4" width="19.5703125" style="4" customWidth="1"/>
    <col min="5" max="5" width="3.7109375" style="4" customWidth="1"/>
    <col min="6" max="6" width="12.5703125" style="4" customWidth="1"/>
    <col min="7" max="7" width="11.85546875" style="4" bestFit="1" customWidth="1"/>
    <col min="8" max="8" width="14.42578125" style="4" bestFit="1" customWidth="1"/>
    <col min="9" max="10" width="9.140625" style="4"/>
    <col min="11" max="11" width="10.42578125" style="4" customWidth="1"/>
    <col min="12" max="266" width="9.140625" style="4"/>
    <col min="267" max="267" width="10" style="4" customWidth="1"/>
    <col min="268" max="347" width="9.140625" style="4"/>
    <col min="348" max="348" width="8.5703125" style="4" customWidth="1"/>
    <col min="349" max="16384" width="9.140625" style="4"/>
  </cols>
  <sheetData>
    <row r="1" spans="1:12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.75" x14ac:dyDescent="0.25">
      <c r="A2" s="40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42" t="s">
        <v>37</v>
      </c>
    </row>
    <row r="3" spans="1:12" ht="18.75" x14ac:dyDescent="0.2">
      <c r="A3" s="1" t="s">
        <v>36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x14ac:dyDescent="0.25">
      <c r="A4" s="7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x14ac:dyDescent="0.2">
      <c r="B5" s="19" t="s">
        <v>14</v>
      </c>
      <c r="C5" s="19" t="s">
        <v>13</v>
      </c>
    </row>
    <row r="6" spans="1:12" ht="63.75" x14ac:dyDescent="0.2">
      <c r="A6" s="14" t="s">
        <v>6</v>
      </c>
      <c r="B6" s="14" t="s">
        <v>17</v>
      </c>
      <c r="C6" s="14" t="s">
        <v>16</v>
      </c>
      <c r="D6" s="14" t="s">
        <v>7</v>
      </c>
      <c r="F6" s="4" t="s">
        <v>15</v>
      </c>
    </row>
    <row r="7" spans="1:12" x14ac:dyDescent="0.2">
      <c r="A7" s="9">
        <v>0</v>
      </c>
      <c r="B7" s="20">
        <v>48</v>
      </c>
      <c r="C7" s="11">
        <f>_xlfn.BINOM.DIST(A7,3,1/6,FALSE)*$B$11</f>
        <v>57.870370370370374</v>
      </c>
      <c r="D7" s="11">
        <f>((B7-C7)^2)/C7</f>
        <v>1.6834903703703714</v>
      </c>
    </row>
    <row r="8" spans="1:12" x14ac:dyDescent="0.2">
      <c r="A8" s="9">
        <v>1</v>
      </c>
      <c r="B8" s="20">
        <v>35</v>
      </c>
      <c r="C8" s="11">
        <f>_xlfn.BINOM.DIST(A8,3,1/6,FALSE)*$B$11</f>
        <v>34.722222222222229</v>
      </c>
      <c r="D8" s="11">
        <f>((B8-C8)^2)/C8</f>
        <v>2.2222222222221207E-3</v>
      </c>
    </row>
    <row r="9" spans="1:12" x14ac:dyDescent="0.2">
      <c r="A9" s="9">
        <v>2</v>
      </c>
      <c r="B9" s="20">
        <v>14</v>
      </c>
      <c r="C9" s="11">
        <f>_xlfn.BINOM.DIST(A9,3,1/6,FALSE)*$B$11</f>
        <v>6.9444444444444473</v>
      </c>
      <c r="D9" s="11">
        <f>((B9-C9)^2)/C9</f>
        <v>7.168444444444436</v>
      </c>
    </row>
    <row r="10" spans="1:12" x14ac:dyDescent="0.2">
      <c r="A10" s="9">
        <v>3</v>
      </c>
      <c r="B10" s="20">
        <v>3</v>
      </c>
      <c r="C10" s="11">
        <f>_xlfn.BINOM.DIST(A10,3,1/6,FALSE)*$B$11</f>
        <v>0.46296296296296285</v>
      </c>
      <c r="D10" s="11">
        <f>((B10-C10)^2)/C10</f>
        <v>13.902962962962969</v>
      </c>
    </row>
    <row r="11" spans="1:12" x14ac:dyDescent="0.2">
      <c r="A11" s="9"/>
      <c r="B11" s="12">
        <f>SUM(B7:B10)</f>
        <v>100</v>
      </c>
      <c r="C11" s="12">
        <f>SUM(C7:C10)</f>
        <v>100.00000000000001</v>
      </c>
      <c r="D11" s="13">
        <f>SUM(D7:D10)</f>
        <v>22.75712</v>
      </c>
    </row>
    <row r="13" spans="1:12" ht="38.25" x14ac:dyDescent="0.2">
      <c r="A13" s="10" t="s">
        <v>8</v>
      </c>
      <c r="C13" s="16" t="s">
        <v>9</v>
      </c>
      <c r="D13" s="10" t="s">
        <v>10</v>
      </c>
    </row>
    <row r="14" spans="1:12" x14ac:dyDescent="0.2">
      <c r="A14" s="15">
        <f>COUNT(A7:A10)-1</f>
        <v>3</v>
      </c>
      <c r="C14" s="17">
        <f>D11</f>
        <v>22.75712</v>
      </c>
      <c r="D14" s="22">
        <f>_xlfn.CHISQ.DIST.RT(C14,A14)</f>
        <v>4.5374655878807065E-5</v>
      </c>
    </row>
    <row r="15" spans="1:12" x14ac:dyDescent="0.2">
      <c r="D15" s="22">
        <f>1-_xlfn.CHISQ.DIST(C14,A14,TRUE)</f>
        <v>4.5374655878838155E-5</v>
      </c>
    </row>
    <row r="16" spans="1:12" x14ac:dyDescent="0.2">
      <c r="D16" s="22">
        <f>_xlfn.CHISQ.TEST(B7:B10,C7:C10)</f>
        <v>4.5374655878807065E-5</v>
      </c>
    </row>
    <row r="18" spans="1:7" ht="63.75" x14ac:dyDescent="0.2">
      <c r="C18" s="10" t="s">
        <v>11</v>
      </c>
      <c r="D18" s="18" t="s">
        <v>12</v>
      </c>
    </row>
    <row r="19" spans="1:7" x14ac:dyDescent="0.2">
      <c r="C19" s="11">
        <f>_xlfn.CHISQ.INV.RT(D19,A14)</f>
        <v>7.8147279032511792</v>
      </c>
      <c r="D19" s="20">
        <v>0.05</v>
      </c>
    </row>
    <row r="20" spans="1:7" x14ac:dyDescent="0.2">
      <c r="C20" s="11">
        <f>_xlfn.CHISQ.INV(1-D19,A14)</f>
        <v>7.8147279032511774</v>
      </c>
    </row>
    <row r="22" spans="1:7" x14ac:dyDescent="0.2">
      <c r="A22" s="8" t="s">
        <v>29</v>
      </c>
    </row>
    <row r="23" spans="1:7" x14ac:dyDescent="0.2">
      <c r="A23" s="21" t="str">
        <f>IF(D19&gt;D14,"Отклонить","Нет оснований для отклонения")</f>
        <v>Отклонить</v>
      </c>
    </row>
    <row r="24" spans="1:7" x14ac:dyDescent="0.2">
      <c r="A24" s="4" t="str">
        <f>IF(C19&lt;C14,"Отклонить","Нет оснований отклонить")</f>
        <v>Отклонить</v>
      </c>
    </row>
    <row r="26" spans="1:7" x14ac:dyDescent="0.2">
      <c r="A26" s="4" t="s">
        <v>18</v>
      </c>
    </row>
    <row r="29" spans="1:7" x14ac:dyDescent="0.2">
      <c r="G29" s="8"/>
    </row>
  </sheetData>
  <conditionalFormatting sqref="A23">
    <cfRule type="containsText" dxfId="1" priority="1" operator="containsText" text="Отклонить">
      <formula>NOT(ISERROR(SEARCH("Отклонить",A23)))</formula>
    </cfRule>
  </conditionalFormatting>
  <hyperlinks>
    <hyperlink ref="A1:D1" r:id="rId1" display="Файл скачан с сайта excel2.ru &gt;&gt;&gt;"/>
    <hyperlink ref="A2" r:id="rId2"/>
    <hyperlink ref="L2" r:id="rId3" display="Задать вопрос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07"/>
  <sheetViews>
    <sheetView zoomScaleNormal="100" workbookViewId="0">
      <selection activeCell="Q2" sqref="Q2"/>
    </sheetView>
  </sheetViews>
  <sheetFormatPr defaultRowHeight="15" x14ac:dyDescent="0.25"/>
  <cols>
    <col min="1" max="1" width="17.42578125" customWidth="1"/>
    <col min="2" max="2" width="3.140625" customWidth="1"/>
    <col min="4" max="4" width="2.7109375" customWidth="1"/>
    <col min="5" max="5" width="3" bestFit="1" customWidth="1"/>
    <col min="6" max="6" width="10.42578125" customWidth="1"/>
    <col min="7" max="7" width="9.85546875" customWidth="1"/>
    <col min="8" max="8" width="12.85546875" customWidth="1"/>
    <col min="9" max="9" width="12.5703125" customWidth="1"/>
    <col min="10" max="10" width="13.42578125" bestFit="1" customWidth="1"/>
    <col min="11" max="11" width="10.42578125" bestFit="1" customWidth="1"/>
    <col min="12" max="12" width="5.42578125" customWidth="1"/>
    <col min="13" max="13" width="13.140625" customWidth="1"/>
    <col min="14" max="14" width="19" customWidth="1"/>
    <col min="15" max="15" width="3.28515625" customWidth="1"/>
    <col min="16" max="16" width="8" bestFit="1" customWidth="1"/>
    <col min="17" max="17" width="13.5703125" bestFit="1" customWidth="1"/>
  </cols>
  <sheetData>
    <row r="1" spans="1:28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8" ht="15.75" x14ac:dyDescent="0.25">
      <c r="A2" s="40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2" t="s">
        <v>37</v>
      </c>
    </row>
    <row r="3" spans="1:28" ht="18.75" x14ac:dyDescent="0.25">
      <c r="A3" s="1" t="str">
        <f>Дискретное!A3</f>
        <v>Проверка простых гипотез критерием хи-квадрат Пирсона в MS EXCEL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8" ht="15.75" x14ac:dyDescent="0.25">
      <c r="A4" s="7" t="s">
        <v>35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28" s="23" customFormat="1" ht="12.75" x14ac:dyDescent="0.2">
      <c r="F5" s="23">
        <v>1</v>
      </c>
    </row>
    <row r="6" spans="1:28" s="23" customFormat="1" ht="38.25" customHeight="1" x14ac:dyDescent="0.2">
      <c r="H6" s="19" t="s">
        <v>14</v>
      </c>
      <c r="I6" s="19" t="s">
        <v>13</v>
      </c>
    </row>
    <row r="7" spans="1:28" s="23" customFormat="1" ht="39" x14ac:dyDescent="0.25">
      <c r="A7" s="39" t="str">
        <f ca="1">OFFSET($M7,,$F$5-1)</f>
        <v>Выборка из ст.норм.распр.</v>
      </c>
      <c r="C7" s="38" t="s">
        <v>24</v>
      </c>
      <c r="E7" s="26" t="s">
        <v>23</v>
      </c>
      <c r="F7" s="27" t="s">
        <v>26</v>
      </c>
      <c r="G7" s="26" t="s">
        <v>21</v>
      </c>
      <c r="H7" s="27" t="s">
        <v>19</v>
      </c>
      <c r="I7" s="27" t="s">
        <v>20</v>
      </c>
      <c r="J7" s="27" t="s">
        <v>22</v>
      </c>
      <c r="K7" s="27" t="s">
        <v>7</v>
      </c>
      <c r="M7" s="24" t="s">
        <v>30</v>
      </c>
      <c r="N7" s="24" t="s">
        <v>31</v>
      </c>
      <c r="P7" s="23" t="s">
        <v>32</v>
      </c>
      <c r="Q7" s="24" t="s">
        <v>33</v>
      </c>
      <c r="S7" t="str">
        <f ca="1">"График проверки распределения на нормальность ("&amp;A7&amp;"), ХИ2="&amp;TEXT(K18,"0,00")</f>
        <v>График проверки распределения на нормальность (Выборка из ст.норм.распр.), ХИ2=11,32</v>
      </c>
      <c r="T7"/>
      <c r="U7"/>
      <c r="V7"/>
      <c r="W7"/>
      <c r="X7"/>
      <c r="Y7"/>
      <c r="Z7"/>
      <c r="AA7"/>
      <c r="AB7"/>
    </row>
    <row r="8" spans="1:28" s="23" customFormat="1" x14ac:dyDescent="0.25">
      <c r="A8" s="35">
        <f ca="1">OFFSET($M8,,$F$5-1)</f>
        <v>-1.3535988669273475</v>
      </c>
      <c r="C8" s="28">
        <f ca="1">COUNT(A8:A207)</f>
        <v>200</v>
      </c>
      <c r="E8" s="28">
        <v>1</v>
      </c>
      <c r="F8" s="28">
        <v>-2</v>
      </c>
      <c r="G8" s="28" t="s">
        <v>27</v>
      </c>
      <c r="H8" s="28">
        <f t="array" aca="1" ref="H8:H17" ca="1">FREQUENCY(A8:A207,F8:F16)</f>
        <v>4</v>
      </c>
      <c r="I8" s="36">
        <f t="shared" ref="I8:I17" ca="1" si="0">J8*$C$8</f>
        <v>4.5500263896358382</v>
      </c>
      <c r="J8" s="34">
        <f>_xlfn.NORM.S.DIST(F8,TRUE)</f>
        <v>2.2750131948179191E-2</v>
      </c>
      <c r="K8" s="30">
        <f t="shared" ref="K8:K17" ca="1" si="1">(H8-I8)^2/I8</f>
        <v>6.6489510914693351E-2</v>
      </c>
      <c r="M8" s="33">
        <f ca="1">_xlfn.NORM.S.INV(RAND())</f>
        <v>-1.3535988669273475</v>
      </c>
      <c r="N8" s="33">
        <f ca="1">RAND()*6-3</f>
        <v>-1.8347343682884849</v>
      </c>
      <c r="P8" s="33">
        <f t="shared" ref="P8:P39" ca="1" si="2">_xlfn.NORM.S.INV((ROW()-ROW($P$7)-0.5)/$C$8)</f>
        <v>-2.8070337683438042</v>
      </c>
      <c r="Q8" s="33">
        <f t="shared" ref="Q8:Q39" ca="1" si="3">SMALL($A$8:$A$207,ROW()-ROW($Q$7))</f>
        <v>-2.9776988389416532</v>
      </c>
      <c r="S8"/>
      <c r="T8"/>
      <c r="U8"/>
      <c r="V8"/>
      <c r="W8"/>
      <c r="X8"/>
      <c r="Y8"/>
      <c r="Z8"/>
      <c r="AA8"/>
      <c r="AB8"/>
    </row>
    <row r="9" spans="1:28" s="23" customFormat="1" x14ac:dyDescent="0.25">
      <c r="A9" s="35">
        <f t="shared" ref="A9:A72" ca="1" si="4">OFFSET($M9,,$F$5-1)</f>
        <v>-0.3429314433325853</v>
      </c>
      <c r="E9" s="28">
        <v>2</v>
      </c>
      <c r="F9" s="28">
        <f>F8+0.5</f>
        <v>-1.5</v>
      </c>
      <c r="G9" s="28" t="str">
        <f>"("&amp;F8&amp;"; "&amp;F9&amp;")"</f>
        <v>(-2; -1,5)</v>
      </c>
      <c r="H9" s="28">
        <f ca="1"/>
        <v>9</v>
      </c>
      <c r="I9" s="36">
        <f t="shared" ca="1" si="0"/>
        <v>8.8114138641357727</v>
      </c>
      <c r="J9" s="30">
        <f>_xlfn.NORM.S.DIST(F9,TRUE)-SUM($J$8:J8)</f>
        <v>4.4057069320678863E-2</v>
      </c>
      <c r="K9" s="30">
        <f t="shared" ca="1" si="1"/>
        <v>4.0362115760963655E-3</v>
      </c>
      <c r="M9" s="33">
        <f t="shared" ref="M9:M72" ca="1" si="5">_xlfn.NORM.S.INV(RAND())</f>
        <v>-0.3429314433325853</v>
      </c>
      <c r="N9" s="33">
        <f t="shared" ref="N9:N72" ca="1" si="6">RAND()*6-3</f>
        <v>2.3042931553762305</v>
      </c>
      <c r="P9" s="33">
        <f t="shared" ca="1" si="2"/>
        <v>-2.4323790585844463</v>
      </c>
      <c r="Q9" s="33">
        <f t="shared" ca="1" si="3"/>
        <v>-2.3100795998229535</v>
      </c>
      <c r="S9"/>
      <c r="T9"/>
      <c r="U9"/>
      <c r="V9"/>
      <c r="W9"/>
      <c r="X9"/>
      <c r="Y9"/>
      <c r="Z9"/>
      <c r="AA9"/>
      <c r="AB9"/>
    </row>
    <row r="10" spans="1:28" s="23" customFormat="1" x14ac:dyDescent="0.25">
      <c r="A10" s="35">
        <f t="shared" ca="1" si="4"/>
        <v>-0.54877827840341575</v>
      </c>
      <c r="E10" s="28">
        <v>3</v>
      </c>
      <c r="F10" s="28">
        <f t="shared" ref="F10:F15" si="7">F9+0.5</f>
        <v>-1</v>
      </c>
      <c r="G10" s="28" t="str">
        <f t="shared" ref="G10:G16" si="8">"("&amp;F9&amp;"; "&amp;F10&amp;")"</f>
        <v>(-1,5; -1)</v>
      </c>
      <c r="H10" s="28">
        <f ca="1"/>
        <v>17</v>
      </c>
      <c r="I10" s="36">
        <f t="shared" ca="1" si="0"/>
        <v>18.369610532519786</v>
      </c>
      <c r="J10" s="30">
        <f>_xlfn.NORM.S.DIST(F10,TRUE)-SUM($J$8:J9)</f>
        <v>9.1848052662598934E-2</v>
      </c>
      <c r="K10" s="30">
        <f t="shared" ca="1" si="1"/>
        <v>0.10211610134402897</v>
      </c>
      <c r="M10" s="33">
        <f t="shared" ca="1" si="5"/>
        <v>-0.54877827840341575</v>
      </c>
      <c r="N10" s="33">
        <f t="shared" ca="1" si="6"/>
        <v>-1.4354677984437636</v>
      </c>
      <c r="P10" s="33">
        <f t="shared" ca="1" si="2"/>
        <v>-2.2414027276049446</v>
      </c>
      <c r="Q10" s="33">
        <f t="shared" ca="1" si="3"/>
        <v>-2.2200357048481414</v>
      </c>
      <c r="S10"/>
      <c r="T10"/>
      <c r="U10"/>
      <c r="V10"/>
      <c r="W10"/>
      <c r="X10"/>
      <c r="Y10"/>
      <c r="Z10"/>
      <c r="AA10"/>
      <c r="AB10"/>
    </row>
    <row r="11" spans="1:28" s="23" customFormat="1" x14ac:dyDescent="0.25">
      <c r="A11" s="35">
        <f t="shared" ca="1" si="4"/>
        <v>0.3221510596880896</v>
      </c>
      <c r="E11" s="28">
        <v>4</v>
      </c>
      <c r="F11" s="28">
        <f t="shared" si="7"/>
        <v>-0.5</v>
      </c>
      <c r="G11" s="28" t="str">
        <f t="shared" si="8"/>
        <v>(-1; -0,5)</v>
      </c>
      <c r="H11" s="28">
        <f ca="1"/>
        <v>38</v>
      </c>
      <c r="I11" s="36">
        <f t="shared" ca="1" si="0"/>
        <v>29.976456958905978</v>
      </c>
      <c r="J11" s="30">
        <f>_xlfn.NORM.S.DIST(F11,TRUE)-SUM($J$8:J10)</f>
        <v>0.14988228479452989</v>
      </c>
      <c r="K11" s="30">
        <f t="shared" ca="1" si="1"/>
        <v>2.1475934604460281</v>
      </c>
      <c r="M11" s="33">
        <f t="shared" ca="1" si="5"/>
        <v>0.3221510596880896</v>
      </c>
      <c r="N11" s="33">
        <f t="shared" ca="1" si="6"/>
        <v>7.8290728777502316E-2</v>
      </c>
      <c r="P11" s="33">
        <f t="shared" ca="1" si="2"/>
        <v>-2.1083583991691093</v>
      </c>
      <c r="Q11" s="33">
        <f t="shared" ca="1" si="3"/>
        <v>-2.2128399798980012</v>
      </c>
      <c r="S11"/>
      <c r="T11"/>
      <c r="U11"/>
      <c r="V11"/>
      <c r="W11"/>
      <c r="X11"/>
      <c r="Y11"/>
      <c r="Z11"/>
      <c r="AA11"/>
      <c r="AB11"/>
    </row>
    <row r="12" spans="1:28" s="23" customFormat="1" x14ac:dyDescent="0.25">
      <c r="A12" s="35">
        <f t="shared" ca="1" si="4"/>
        <v>1.6551607258687699</v>
      </c>
      <c r="E12" s="28">
        <v>5</v>
      </c>
      <c r="F12" s="28">
        <f t="shared" si="7"/>
        <v>0</v>
      </c>
      <c r="G12" s="28" t="str">
        <f t="shared" si="8"/>
        <v>(-0,5; 0)</v>
      </c>
      <c r="H12" s="28">
        <f ca="1"/>
        <v>43</v>
      </c>
      <c r="I12" s="36">
        <f t="shared" ca="1" si="0"/>
        <v>38.292492254802625</v>
      </c>
      <c r="J12" s="30">
        <f>_xlfn.NORM.S.DIST(F12,TRUE)-SUM($J$8:J11)</f>
        <v>0.19146246127401312</v>
      </c>
      <c r="K12" s="30">
        <f t="shared" ca="1" si="1"/>
        <v>0.57871994916481051</v>
      </c>
      <c r="M12" s="33">
        <f t="shared" ca="1" si="5"/>
        <v>1.6551607258687699</v>
      </c>
      <c r="N12" s="33">
        <f t="shared" ca="1" si="6"/>
        <v>-1.0578502162497159</v>
      </c>
      <c r="P12" s="33">
        <f t="shared" ca="1" si="2"/>
        <v>-2.0046544617650959</v>
      </c>
      <c r="Q12" s="33">
        <f t="shared" ca="1" si="3"/>
        <v>-1.8357245981678092</v>
      </c>
      <c r="S12"/>
      <c r="T12"/>
      <c r="U12"/>
      <c r="V12"/>
      <c r="W12"/>
      <c r="X12"/>
      <c r="Y12"/>
      <c r="Z12"/>
      <c r="AA12"/>
      <c r="AB12"/>
    </row>
    <row r="13" spans="1:28" s="23" customFormat="1" x14ac:dyDescent="0.25">
      <c r="A13" s="35">
        <f t="shared" ca="1" si="4"/>
        <v>-1.0530318939009382</v>
      </c>
      <c r="E13" s="28">
        <v>6</v>
      </c>
      <c r="F13" s="28">
        <f t="shared" si="7"/>
        <v>0.5</v>
      </c>
      <c r="G13" s="28" t="str">
        <f t="shared" si="8"/>
        <v>(0; 0,5)</v>
      </c>
      <c r="H13" s="28">
        <f ca="1"/>
        <v>44</v>
      </c>
      <c r="I13" s="36">
        <f t="shared" ca="1" si="0"/>
        <v>38.292492254802625</v>
      </c>
      <c r="J13" s="30">
        <f>_xlfn.NORM.S.DIST(F13,TRUE)-SUM($J$8:J12)</f>
        <v>0.19146246127401312</v>
      </c>
      <c r="K13" s="30">
        <f t="shared" ca="1" si="1"/>
        <v>0.85070578443225797</v>
      </c>
      <c r="M13" s="33">
        <f t="shared" ca="1" si="5"/>
        <v>-1.0530318939009382</v>
      </c>
      <c r="N13" s="33">
        <f t="shared" ca="1" si="6"/>
        <v>1.3211921821078763</v>
      </c>
      <c r="P13" s="33">
        <f t="shared" ca="1" si="2"/>
        <v>-1.9188762262165762</v>
      </c>
      <c r="Q13" s="33">
        <f t="shared" ca="1" si="3"/>
        <v>-1.8200533018366671</v>
      </c>
      <c r="S13"/>
      <c r="T13"/>
      <c r="U13"/>
      <c r="V13"/>
      <c r="W13"/>
      <c r="X13"/>
      <c r="Y13"/>
      <c r="Z13"/>
      <c r="AA13"/>
      <c r="AB13"/>
    </row>
    <row r="14" spans="1:28" s="23" customFormat="1" x14ac:dyDescent="0.25">
      <c r="A14" s="35">
        <f t="shared" ca="1" si="4"/>
        <v>-1.5410708619784257</v>
      </c>
      <c r="E14" s="28">
        <v>7</v>
      </c>
      <c r="F14" s="28">
        <f t="shared" si="7"/>
        <v>1</v>
      </c>
      <c r="G14" s="28" t="str">
        <f t="shared" si="8"/>
        <v>(0,5; 1)</v>
      </c>
      <c r="H14" s="28">
        <f ca="1"/>
        <v>19</v>
      </c>
      <c r="I14" s="36">
        <f t="shared" ca="1" si="0"/>
        <v>29.976456958905985</v>
      </c>
      <c r="J14" s="30">
        <f>_xlfn.NORM.S.DIST(F14,TRUE)-SUM($J$8:J13)</f>
        <v>0.14988228479452992</v>
      </c>
      <c r="K14" s="30">
        <f t="shared" ca="1" si="1"/>
        <v>4.0192410842909947</v>
      </c>
      <c r="M14" s="33">
        <f t="shared" ca="1" si="5"/>
        <v>-1.5410708619784257</v>
      </c>
      <c r="N14" s="33">
        <f t="shared" ca="1" si="6"/>
        <v>2.0972418346701343</v>
      </c>
      <c r="P14" s="33">
        <f t="shared" ca="1" si="2"/>
        <v>-1.8452581167555007</v>
      </c>
      <c r="Q14" s="33">
        <f t="shared" ca="1" si="3"/>
        <v>-1.6680365076809136</v>
      </c>
      <c r="S14"/>
      <c r="T14"/>
      <c r="U14"/>
      <c r="V14"/>
      <c r="W14"/>
      <c r="X14"/>
      <c r="Y14"/>
      <c r="Z14"/>
      <c r="AA14"/>
      <c r="AB14"/>
    </row>
    <row r="15" spans="1:28" s="23" customFormat="1" x14ac:dyDescent="0.25">
      <c r="A15" s="35">
        <f t="shared" ca="1" si="4"/>
        <v>-0.80172546346067375</v>
      </c>
      <c r="E15" s="28">
        <v>8</v>
      </c>
      <c r="F15" s="28">
        <f t="shared" si="7"/>
        <v>1.5</v>
      </c>
      <c r="G15" s="28" t="str">
        <f t="shared" si="8"/>
        <v>(1; 1,5)</v>
      </c>
      <c r="H15" s="28">
        <f ca="1"/>
        <v>15</v>
      </c>
      <c r="I15" s="36">
        <f t="shared" ca="1" si="0"/>
        <v>18.369610532519776</v>
      </c>
      <c r="J15" s="30">
        <f>_xlfn.NORM.S.DIST(F15,TRUE)-SUM($J$8:J14)</f>
        <v>9.1848052662598878E-2</v>
      </c>
      <c r="K15" s="30">
        <f t="shared" ca="1" si="1"/>
        <v>0.61810102727914118</v>
      </c>
      <c r="M15" s="33">
        <f t="shared" ca="1" si="5"/>
        <v>-0.80172546346067375</v>
      </c>
      <c r="N15" s="33">
        <f t="shared" ca="1" si="6"/>
        <v>-0.90300146034272855</v>
      </c>
      <c r="P15" s="33">
        <f t="shared" ca="1" si="2"/>
        <v>-1.7804643416920256</v>
      </c>
      <c r="Q15" s="33">
        <f t="shared" ca="1" si="3"/>
        <v>-1.6537412841206063</v>
      </c>
      <c r="S15"/>
      <c r="T15"/>
      <c r="U15"/>
      <c r="V15"/>
      <c r="W15"/>
      <c r="X15"/>
      <c r="Y15"/>
      <c r="Z15"/>
      <c r="AA15"/>
      <c r="AB15"/>
    </row>
    <row r="16" spans="1:28" s="23" customFormat="1" x14ac:dyDescent="0.25">
      <c r="A16" s="35">
        <f t="shared" ca="1" si="4"/>
        <v>-1.0063929243956771</v>
      </c>
      <c r="E16" s="28">
        <v>9</v>
      </c>
      <c r="F16" s="28">
        <f>F15+0.5</f>
        <v>2</v>
      </c>
      <c r="G16" s="28" t="str">
        <f t="shared" si="8"/>
        <v>(1,5; 2)</v>
      </c>
      <c r="H16" s="28">
        <f ca="1"/>
        <v>10</v>
      </c>
      <c r="I16" s="36">
        <f t="shared" ca="1" si="0"/>
        <v>8.8114138641357762</v>
      </c>
      <c r="J16" s="30">
        <f>_xlfn.NORM.S.DIST(F16,TRUE)-SUM($J$8:J15)</f>
        <v>4.4057069320678877E-2</v>
      </c>
      <c r="K16" s="30">
        <f t="shared" ca="1" si="1"/>
        <v>0.16033034245715891</v>
      </c>
      <c r="M16" s="33">
        <f t="shared" ca="1" si="5"/>
        <v>-1.0063929243956771</v>
      </c>
      <c r="N16" s="33">
        <f t="shared" ca="1" si="6"/>
        <v>-1.0282195537267311</v>
      </c>
      <c r="P16" s="33">
        <f t="shared" ca="1" si="2"/>
        <v>-1.7223838902526909</v>
      </c>
      <c r="Q16" s="33">
        <f t="shared" ca="1" si="3"/>
        <v>-1.5916964164813199</v>
      </c>
      <c r="S16"/>
      <c r="T16"/>
      <c r="U16"/>
      <c r="V16"/>
      <c r="W16"/>
      <c r="X16"/>
      <c r="Y16"/>
      <c r="Z16"/>
      <c r="AA16"/>
      <c r="AB16"/>
    </row>
    <row r="17" spans="1:28" s="23" customFormat="1" x14ac:dyDescent="0.25">
      <c r="A17" s="35">
        <f t="shared" ca="1" si="4"/>
        <v>-0.39244532395858039</v>
      </c>
      <c r="E17" s="28">
        <v>10</v>
      </c>
      <c r="F17" s="28"/>
      <c r="G17" s="28" t="s">
        <v>25</v>
      </c>
      <c r="H17" s="28">
        <f ca="1"/>
        <v>1</v>
      </c>
      <c r="I17" s="36">
        <f t="shared" ca="1" si="0"/>
        <v>4.5500263896358417</v>
      </c>
      <c r="J17" s="34">
        <f>1-_xlfn.NORM.S.DIST(F16,TRUE)</f>
        <v>2.2750131948179209E-2</v>
      </c>
      <c r="K17" s="30">
        <f t="shared" ca="1" si="1"/>
        <v>2.7698053347157701</v>
      </c>
      <c r="M17" s="33">
        <f t="shared" ca="1" si="5"/>
        <v>-0.39244532395858039</v>
      </c>
      <c r="N17" s="33">
        <f t="shared" ca="1" si="6"/>
        <v>2.4150064323307019</v>
      </c>
      <c r="P17" s="33">
        <f t="shared" ca="1" si="2"/>
        <v>-1.6695925772881866</v>
      </c>
      <c r="Q17" s="33">
        <f t="shared" ca="1" si="3"/>
        <v>-1.5604482434040348</v>
      </c>
      <c r="S17"/>
      <c r="T17"/>
      <c r="U17"/>
      <c r="V17"/>
      <c r="W17"/>
      <c r="X17"/>
      <c r="Y17"/>
      <c r="Z17"/>
      <c r="AA17"/>
      <c r="AB17"/>
    </row>
    <row r="18" spans="1:28" s="23" customFormat="1" x14ac:dyDescent="0.25">
      <c r="A18" s="35">
        <f t="shared" ca="1" si="4"/>
        <v>-1.5916964164813199</v>
      </c>
      <c r="E18" s="28"/>
      <c r="F18" s="28"/>
      <c r="G18" s="28"/>
      <c r="H18" s="29">
        <f ca="1">SUM(H8:H17)</f>
        <v>200</v>
      </c>
      <c r="I18" s="29">
        <f ca="1">SUM(I8:I17)</f>
        <v>199.99999999999997</v>
      </c>
      <c r="J18" s="31">
        <f>SUM(J8:J17)</f>
        <v>1</v>
      </c>
      <c r="K18" s="32">
        <f ca="1">SUM(K8:K17)</f>
        <v>11.317138806620981</v>
      </c>
      <c r="M18" s="33">
        <f t="shared" ca="1" si="5"/>
        <v>-1.5916964164813199</v>
      </c>
      <c r="N18" s="33">
        <f t="shared" ca="1" si="6"/>
        <v>-1.7692211831769908</v>
      </c>
      <c r="P18" s="33">
        <f t="shared" ca="1" si="2"/>
        <v>-1.6210822508524081</v>
      </c>
      <c r="Q18" s="33">
        <f t="shared" ca="1" si="3"/>
        <v>-1.5410708619784257</v>
      </c>
      <c r="S18"/>
      <c r="T18"/>
      <c r="U18"/>
      <c r="V18"/>
      <c r="W18"/>
      <c r="X18"/>
      <c r="Y18"/>
      <c r="Z18"/>
      <c r="AA18"/>
      <c r="AB18"/>
    </row>
    <row r="19" spans="1:28" s="23" customFormat="1" x14ac:dyDescent="0.25">
      <c r="A19" s="35">
        <f t="shared" ca="1" si="4"/>
        <v>1.5876921953239158</v>
      </c>
      <c r="M19" s="33">
        <f t="shared" ca="1" si="5"/>
        <v>1.5876921953239158</v>
      </c>
      <c r="N19" s="33">
        <f t="shared" ca="1" si="6"/>
        <v>0.40657595766045951</v>
      </c>
      <c r="P19" s="33">
        <f t="shared" ca="1" si="2"/>
        <v>-1.5761119739866583</v>
      </c>
      <c r="Q19" s="33">
        <f t="shared" ca="1" si="3"/>
        <v>-1.5050310900163326</v>
      </c>
      <c r="S19"/>
      <c r="T19"/>
      <c r="U19"/>
      <c r="V19"/>
      <c r="W19"/>
      <c r="X19"/>
      <c r="Y19"/>
      <c r="Z19"/>
      <c r="AA19"/>
      <c r="AB19"/>
    </row>
    <row r="20" spans="1:28" s="23" customFormat="1" x14ac:dyDescent="0.25">
      <c r="A20" s="35">
        <f t="shared" ca="1" si="4"/>
        <v>0.5523733181654773</v>
      </c>
      <c r="M20" s="33">
        <f t="shared" ca="1" si="5"/>
        <v>0.5523733181654773</v>
      </c>
      <c r="N20" s="33">
        <f t="shared" ca="1" si="6"/>
        <v>-1.6128702032494446</v>
      </c>
      <c r="P20" s="33">
        <f t="shared" ca="1" si="2"/>
        <v>-1.5341205443525459</v>
      </c>
      <c r="Q20" s="33">
        <f t="shared" ca="1" si="3"/>
        <v>-1.5012138769965866</v>
      </c>
      <c r="S20"/>
      <c r="T20"/>
      <c r="U20"/>
      <c r="V20"/>
      <c r="W20"/>
      <c r="X20"/>
      <c r="Y20"/>
      <c r="Z20"/>
      <c r="AA20"/>
      <c r="AB20"/>
    </row>
    <row r="21" spans="1:28" s="23" customFormat="1" ht="48.75" x14ac:dyDescent="0.25">
      <c r="A21" s="35">
        <f t="shared" ca="1" si="4"/>
        <v>0.74385132571819523</v>
      </c>
      <c r="F21" s="10" t="s">
        <v>8</v>
      </c>
      <c r="G21" s="4"/>
      <c r="H21" s="16" t="s">
        <v>9</v>
      </c>
      <c r="I21" s="37" t="s">
        <v>10</v>
      </c>
      <c r="M21" s="33">
        <f t="shared" ca="1" si="5"/>
        <v>0.74385132571819523</v>
      </c>
      <c r="N21" s="33">
        <f t="shared" ca="1" si="6"/>
        <v>2.269317813907441</v>
      </c>
      <c r="P21" s="33">
        <f t="shared" ca="1" si="2"/>
        <v>-1.4946722498066201</v>
      </c>
      <c r="Q21" s="33">
        <f t="shared" ca="1" si="3"/>
        <v>-1.4228082340530943</v>
      </c>
      <c r="S21"/>
      <c r="T21"/>
      <c r="U21"/>
      <c r="V21"/>
      <c r="W21"/>
      <c r="X21"/>
      <c r="Y21"/>
      <c r="Z21"/>
      <c r="AA21"/>
      <c r="AB21"/>
    </row>
    <row r="22" spans="1:28" s="23" customFormat="1" x14ac:dyDescent="0.25">
      <c r="A22" s="35">
        <f t="shared" ca="1" si="4"/>
        <v>0.21543713728126493</v>
      </c>
      <c r="F22" s="15">
        <f>COUNT(E8:E17)-1</f>
        <v>9</v>
      </c>
      <c r="G22" s="4"/>
      <c r="H22" s="17">
        <f ca="1">K18</f>
        <v>11.317138806620981</v>
      </c>
      <c r="I22" s="22">
        <f ca="1">_xlfn.CHISQ.DIST.RT(H22,F22)</f>
        <v>0.25459547575610864</v>
      </c>
      <c r="M22" s="33">
        <f t="shared" ca="1" si="5"/>
        <v>0.21543713728126493</v>
      </c>
      <c r="N22" s="33">
        <f t="shared" ca="1" si="6"/>
        <v>-1.6186542454836126</v>
      </c>
      <c r="P22" s="33">
        <f t="shared" ca="1" si="2"/>
        <v>-1.4574217385976507</v>
      </c>
      <c r="Q22" s="33">
        <f t="shared" ca="1" si="3"/>
        <v>-1.4216347424009164</v>
      </c>
      <c r="S22"/>
      <c r="T22"/>
      <c r="U22"/>
      <c r="V22"/>
      <c r="W22"/>
      <c r="X22"/>
      <c r="Y22"/>
      <c r="Z22"/>
      <c r="AA22"/>
      <c r="AB22"/>
    </row>
    <row r="23" spans="1:28" s="23" customFormat="1" x14ac:dyDescent="0.25">
      <c r="A23" s="35">
        <f t="shared" ca="1" si="4"/>
        <v>0.49534246030532458</v>
      </c>
      <c r="F23" s="4"/>
      <c r="G23" s="4"/>
      <c r="H23" s="4"/>
      <c r="I23" s="22">
        <f ca="1">1-_xlfn.CHISQ.DIST(H22,F22,TRUE)</f>
        <v>0.25459547575610864</v>
      </c>
      <c r="M23" s="33">
        <f t="shared" ca="1" si="5"/>
        <v>0.49534246030532458</v>
      </c>
      <c r="N23" s="33">
        <f t="shared" ca="1" si="6"/>
        <v>-0.76157860428165947</v>
      </c>
      <c r="P23" s="33">
        <f t="shared" ca="1" si="2"/>
        <v>-1.4220904321223211</v>
      </c>
      <c r="Q23" s="33">
        <f t="shared" ca="1" si="3"/>
        <v>-1.3821975449430668</v>
      </c>
      <c r="S23"/>
      <c r="T23"/>
      <c r="U23"/>
      <c r="V23"/>
      <c r="W23"/>
      <c r="X23"/>
      <c r="Y23"/>
      <c r="Z23"/>
      <c r="AA23"/>
      <c r="AB23"/>
    </row>
    <row r="24" spans="1:28" s="23" customFormat="1" x14ac:dyDescent="0.25">
      <c r="A24" s="35">
        <f t="shared" ca="1" si="4"/>
        <v>-1.5604482434040348</v>
      </c>
      <c r="F24" s="4"/>
      <c r="G24" s="4"/>
      <c r="H24" s="4"/>
      <c r="I24" s="22">
        <f ca="1">_xlfn.CHISQ.TEST(H8:H17,I8:I17)</f>
        <v>0.25459547575610864</v>
      </c>
      <c r="M24" s="33">
        <f t="shared" ca="1" si="5"/>
        <v>-1.5604482434040348</v>
      </c>
      <c r="N24" s="33">
        <f t="shared" ca="1" si="6"/>
        <v>0.10637753670092742</v>
      </c>
      <c r="P24" s="33">
        <f t="shared" ca="1" si="2"/>
        <v>-1.3884501973191481</v>
      </c>
      <c r="Q24" s="33">
        <f t="shared" ca="1" si="3"/>
        <v>-1.362994831984119</v>
      </c>
      <c r="S24"/>
      <c r="T24"/>
      <c r="U24"/>
      <c r="V24"/>
      <c r="W24"/>
      <c r="X24"/>
      <c r="Y24"/>
      <c r="Z24"/>
      <c r="AA24"/>
      <c r="AB24"/>
    </row>
    <row r="25" spans="1:28" s="23" customFormat="1" x14ac:dyDescent="0.25">
      <c r="A25" s="35">
        <f t="shared" ca="1" si="4"/>
        <v>0.42234530646013968</v>
      </c>
      <c r="F25" s="4"/>
      <c r="G25" s="4"/>
      <c r="H25" s="4"/>
      <c r="I25" s="4"/>
      <c r="M25" s="33">
        <f t="shared" ca="1" si="5"/>
        <v>0.42234530646013968</v>
      </c>
      <c r="N25" s="33">
        <f t="shared" ca="1" si="6"/>
        <v>1.4917764184375217</v>
      </c>
      <c r="P25" s="33">
        <f t="shared" ca="1" si="2"/>
        <v>-1.3563117453352478</v>
      </c>
      <c r="Q25" s="33">
        <f t="shared" ca="1" si="3"/>
        <v>-1.3535988669273475</v>
      </c>
      <c r="S25"/>
      <c r="T25"/>
      <c r="U25"/>
      <c r="V25"/>
      <c r="W25"/>
      <c r="X25"/>
      <c r="Y25"/>
      <c r="Z25"/>
      <c r="AA25"/>
      <c r="AB25"/>
    </row>
    <row r="26" spans="1:28" s="23" customFormat="1" ht="26.25" x14ac:dyDescent="0.25">
      <c r="A26" s="35">
        <f t="shared" ca="1" si="4"/>
        <v>-1.249418224009555</v>
      </c>
      <c r="F26" s="4"/>
      <c r="G26" s="4"/>
      <c r="H26" s="10" t="s">
        <v>28</v>
      </c>
      <c r="I26" s="14" t="s">
        <v>12</v>
      </c>
      <c r="M26" s="33">
        <f t="shared" ca="1" si="5"/>
        <v>-1.249418224009555</v>
      </c>
      <c r="N26" s="33">
        <f t="shared" ca="1" si="6"/>
        <v>0.9442636466460792</v>
      </c>
      <c r="P26" s="33">
        <f t="shared" ca="1" si="2"/>
        <v>-1.3255161998000577</v>
      </c>
      <c r="Q26" s="33">
        <f t="shared" ca="1" si="3"/>
        <v>-1.3177097923613208</v>
      </c>
      <c r="S26"/>
      <c r="T26"/>
      <c r="U26"/>
      <c r="V26"/>
      <c r="W26"/>
      <c r="X26"/>
      <c r="Y26"/>
      <c r="Z26"/>
      <c r="AA26"/>
      <c r="AB26"/>
    </row>
    <row r="27" spans="1:28" s="23" customFormat="1" x14ac:dyDescent="0.25">
      <c r="A27" s="35">
        <f t="shared" ca="1" si="4"/>
        <v>-0.45615394459321895</v>
      </c>
      <c r="F27" s="4"/>
      <c r="G27" s="4"/>
      <c r="H27" s="11">
        <f>_xlfn.CHISQ.INV.RT(I27,F22)</f>
        <v>16.918977604620451</v>
      </c>
      <c r="I27" s="20">
        <v>0.05</v>
      </c>
      <c r="M27" s="33">
        <f t="shared" ca="1" si="5"/>
        <v>-0.45615394459321895</v>
      </c>
      <c r="N27" s="33">
        <f t="shared" ca="1" si="6"/>
        <v>2.9386334307600324</v>
      </c>
      <c r="P27" s="33">
        <f t="shared" ca="1" si="2"/>
        <v>-1.2959288462604264</v>
      </c>
      <c r="Q27" s="33">
        <f t="shared" ca="1" si="3"/>
        <v>-1.2912699027000314</v>
      </c>
      <c r="S27"/>
      <c r="T27"/>
      <c r="U27"/>
      <c r="V27"/>
      <c r="W27"/>
      <c r="X27"/>
      <c r="Y27"/>
      <c r="Z27"/>
      <c r="AA27"/>
      <c r="AB27"/>
    </row>
    <row r="28" spans="1:28" s="23" customFormat="1" x14ac:dyDescent="0.25">
      <c r="A28" s="35">
        <f t="shared" ca="1" si="4"/>
        <v>-1.166130249871937</v>
      </c>
      <c r="F28" s="4"/>
      <c r="G28" s="4"/>
      <c r="H28" s="11">
        <f>_xlfn.CHISQ.INV(1-I27,F22)</f>
        <v>16.918977604620448</v>
      </c>
      <c r="I28" s="4"/>
      <c r="M28" s="33">
        <f t="shared" ca="1" si="5"/>
        <v>-1.166130249871937</v>
      </c>
      <c r="N28" s="33">
        <f t="shared" ca="1" si="6"/>
        <v>0.81702643132151342</v>
      </c>
      <c r="P28" s="33">
        <f t="shared" ca="1" si="2"/>
        <v>-1.2674344169169052</v>
      </c>
      <c r="Q28" s="33">
        <f t="shared" ca="1" si="3"/>
        <v>-1.249418224009555</v>
      </c>
      <c r="S28"/>
      <c r="T28"/>
      <c r="U28"/>
      <c r="V28"/>
      <c r="W28"/>
      <c r="X28"/>
      <c r="Y28"/>
      <c r="Z28"/>
      <c r="AA28"/>
      <c r="AB28"/>
    </row>
    <row r="29" spans="1:28" s="23" customFormat="1" x14ac:dyDescent="0.25">
      <c r="A29" s="35">
        <f t="shared" ca="1" si="4"/>
        <v>-0.64005072680992992</v>
      </c>
      <c r="F29" s="4"/>
      <c r="G29" s="4"/>
      <c r="H29" s="4"/>
      <c r="I29" s="4"/>
      <c r="M29" s="33">
        <f t="shared" ca="1" si="5"/>
        <v>-0.64005072680992992</v>
      </c>
      <c r="N29" s="33">
        <f t="shared" ca="1" si="6"/>
        <v>0.36861444785197861</v>
      </c>
      <c r="P29" s="33">
        <f t="shared" ca="1" si="2"/>
        <v>-1.2399334778907378</v>
      </c>
      <c r="Q29" s="33">
        <f t="shared" ca="1" si="3"/>
        <v>-1.2352444660590025</v>
      </c>
      <c r="S29"/>
      <c r="T29"/>
      <c r="U29"/>
      <c r="V29"/>
      <c r="W29"/>
      <c r="X29"/>
      <c r="Y29"/>
      <c r="Z29"/>
      <c r="AA29"/>
      <c r="AB29"/>
    </row>
    <row r="30" spans="1:28" s="23" customFormat="1" x14ac:dyDescent="0.25">
      <c r="A30" s="35">
        <f t="shared" ca="1" si="4"/>
        <v>-0.29575713548818922</v>
      </c>
      <c r="F30" s="8" t="s">
        <v>34</v>
      </c>
      <c r="G30" s="4"/>
      <c r="H30" s="4"/>
      <c r="I30" s="4"/>
      <c r="L30" s="25"/>
      <c r="M30" s="33">
        <f t="shared" ca="1" si="5"/>
        <v>-0.29575713548818922</v>
      </c>
      <c r="N30" s="33">
        <f t="shared" ca="1" si="6"/>
        <v>-1.6212047921193573E-3</v>
      </c>
      <c r="P30" s="33">
        <f t="shared" ca="1" si="2"/>
        <v>-1.2133396224885178</v>
      </c>
      <c r="Q30" s="33">
        <f t="shared" ca="1" si="3"/>
        <v>-1.2272345295264973</v>
      </c>
      <c r="S30"/>
      <c r="T30"/>
      <c r="U30"/>
      <c r="V30"/>
      <c r="W30"/>
      <c r="X30"/>
      <c r="Y30"/>
      <c r="Z30"/>
      <c r="AA30"/>
      <c r="AB30"/>
    </row>
    <row r="31" spans="1:28" s="23" customFormat="1" x14ac:dyDescent="0.25">
      <c r="A31" s="35">
        <f t="shared" ca="1" si="4"/>
        <v>6.0876500506699439E-3</v>
      </c>
      <c r="F31" s="21" t="str">
        <f ca="1">IF(I27&gt;I22,"Отклонить","Нет оснований для отклонения")</f>
        <v>Нет оснований для отклонения</v>
      </c>
      <c r="H31" s="4"/>
      <c r="I31" s="4"/>
      <c r="M31" s="33">
        <f t="shared" ca="1" si="5"/>
        <v>6.0876500506699439E-3</v>
      </c>
      <c r="N31" s="33">
        <f t="shared" ca="1" si="6"/>
        <v>-0.28625707076059648</v>
      </c>
      <c r="P31" s="33">
        <f t="shared" ca="1" si="2"/>
        <v>-1.1875772631885786</v>
      </c>
      <c r="Q31" s="33">
        <f t="shared" ca="1" si="3"/>
        <v>-1.1851072518420895</v>
      </c>
      <c r="S31"/>
      <c r="T31"/>
      <c r="U31"/>
      <c r="V31"/>
      <c r="W31"/>
      <c r="X31"/>
      <c r="Y31"/>
      <c r="Z31"/>
      <c r="AA31"/>
      <c r="AB31"/>
    </row>
    <row r="32" spans="1:28" s="23" customFormat="1" x14ac:dyDescent="0.25">
      <c r="A32" s="35">
        <f t="shared" ca="1" si="4"/>
        <v>-2.2128399798980012</v>
      </c>
      <c r="M32" s="33">
        <f t="shared" ca="1" si="5"/>
        <v>-2.2128399798980012</v>
      </c>
      <c r="N32" s="33">
        <f t="shared" ca="1" si="6"/>
        <v>-0.12217515740325791</v>
      </c>
      <c r="P32" s="33">
        <f t="shared" ca="1" si="2"/>
        <v>-1.1625798748436229</v>
      </c>
      <c r="Q32" s="33">
        <f t="shared" ca="1" si="3"/>
        <v>-1.166130249871937</v>
      </c>
      <c r="S32"/>
      <c r="T32"/>
      <c r="U32"/>
      <c r="V32"/>
      <c r="W32"/>
      <c r="X32"/>
      <c r="Y32"/>
      <c r="Z32"/>
      <c r="AA32"/>
      <c r="AB32"/>
    </row>
    <row r="33" spans="1:28" s="23" customFormat="1" x14ac:dyDescent="0.25">
      <c r="A33" s="35">
        <f t="shared" ca="1" si="4"/>
        <v>-0.32264872343902679</v>
      </c>
      <c r="M33" s="33">
        <f t="shared" ca="1" si="5"/>
        <v>-0.32264872343902679</v>
      </c>
      <c r="N33" s="33">
        <f t="shared" ca="1" si="6"/>
        <v>-0.64399639668271913</v>
      </c>
      <c r="P33" s="33">
        <f t="shared" ca="1" si="2"/>
        <v>-1.1382885824147984</v>
      </c>
      <c r="Q33" s="33">
        <f t="shared" ca="1" si="3"/>
        <v>-1.1052607819502822</v>
      </c>
      <c r="S33"/>
      <c r="T33"/>
      <c r="U33"/>
      <c r="V33"/>
      <c r="W33"/>
      <c r="X33"/>
      <c r="Y33"/>
      <c r="Z33"/>
      <c r="AA33"/>
      <c r="AB33"/>
    </row>
    <row r="34" spans="1:28" s="23" customFormat="1" ht="12.75" x14ac:dyDescent="0.2">
      <c r="A34" s="35">
        <f t="shared" ca="1" si="4"/>
        <v>-0.13268905842511902</v>
      </c>
      <c r="M34" s="33">
        <f t="shared" ca="1" si="5"/>
        <v>-0.13268905842511902</v>
      </c>
      <c r="N34" s="33">
        <f t="shared" ca="1" si="6"/>
        <v>-1.6411304832183193</v>
      </c>
      <c r="P34" s="33">
        <f t="shared" ca="1" si="2"/>
        <v>-1.1146510149326594</v>
      </c>
      <c r="Q34" s="33">
        <f t="shared" ca="1" si="3"/>
        <v>-1.076164666440498</v>
      </c>
    </row>
    <row r="35" spans="1:28" s="23" customFormat="1" ht="12.75" x14ac:dyDescent="0.2">
      <c r="A35" s="35">
        <f t="shared" ca="1" si="4"/>
        <v>-0.14949008772365874</v>
      </c>
      <c r="L35" s="25"/>
      <c r="M35" s="33">
        <f t="shared" ca="1" si="5"/>
        <v>-0.14949008772365874</v>
      </c>
      <c r="N35" s="33">
        <f t="shared" ca="1" si="6"/>
        <v>1.3759789538436564</v>
      </c>
      <c r="P35" s="33">
        <f t="shared" ca="1" si="2"/>
        <v>-1.091620367434168</v>
      </c>
      <c r="Q35" s="33">
        <f t="shared" ca="1" si="3"/>
        <v>-1.0530318939009382</v>
      </c>
    </row>
    <row r="36" spans="1:28" s="23" customFormat="1" ht="12.75" x14ac:dyDescent="0.2">
      <c r="A36" s="35">
        <f t="shared" ca="1" si="4"/>
        <v>-0.33096528413231857</v>
      </c>
      <c r="M36" s="33">
        <f t="shared" ca="1" si="5"/>
        <v>-0.33096528413231857</v>
      </c>
      <c r="N36" s="33">
        <f t="shared" ca="1" si="6"/>
        <v>-2.2115239285976016</v>
      </c>
      <c r="P36" s="33">
        <f t="shared" ca="1" si="2"/>
        <v>-1.0691546270064722</v>
      </c>
      <c r="Q36" s="33">
        <f t="shared" ca="1" si="3"/>
        <v>-1.031724682945117</v>
      </c>
    </row>
    <row r="37" spans="1:28" s="23" customFormat="1" ht="12.75" x14ac:dyDescent="0.2">
      <c r="A37" s="35">
        <f t="shared" ca="1" si="4"/>
        <v>1.8518041804167919E-2</v>
      </c>
      <c r="M37" s="33">
        <f t="shared" ca="1" si="5"/>
        <v>1.8518041804167919E-2</v>
      </c>
      <c r="N37" s="33">
        <f t="shared" ca="1" si="6"/>
        <v>-1.09954811804826</v>
      </c>
      <c r="P37" s="33">
        <f t="shared" ca="1" si="2"/>
        <v>-1.0472159295232348</v>
      </c>
      <c r="Q37" s="33">
        <f t="shared" ca="1" si="3"/>
        <v>-1.0063929243956771</v>
      </c>
    </row>
    <row r="38" spans="1:28" s="23" customFormat="1" ht="12.75" x14ac:dyDescent="0.2">
      <c r="A38" s="35">
        <f t="shared" ca="1" si="4"/>
        <v>-1.6537412841206063</v>
      </c>
      <c r="M38" s="33">
        <f t="shared" ca="1" si="5"/>
        <v>-1.6537412841206063</v>
      </c>
      <c r="N38" s="33">
        <f t="shared" ca="1" si="6"/>
        <v>0.12265808863443795</v>
      </c>
      <c r="P38" s="33">
        <f t="shared" ca="1" si="2"/>
        <v>-1.0257700213555492</v>
      </c>
      <c r="Q38" s="33">
        <f t="shared" ca="1" si="3"/>
        <v>-0.96821627360779594</v>
      </c>
    </row>
    <row r="39" spans="1:28" s="23" customFormat="1" ht="12.75" x14ac:dyDescent="0.2">
      <c r="A39" s="35">
        <f t="shared" ca="1" si="4"/>
        <v>-0.94029349721358013</v>
      </c>
      <c r="M39" s="33">
        <f t="shared" ca="1" si="5"/>
        <v>-0.94029349721358013</v>
      </c>
      <c r="N39" s="33">
        <f t="shared" ca="1" si="6"/>
        <v>-2.4556923285277725</v>
      </c>
      <c r="P39" s="33">
        <f t="shared" ca="1" si="2"/>
        <v>-1.0047858060707031</v>
      </c>
      <c r="Q39" s="33">
        <f t="shared" ca="1" si="3"/>
        <v>-0.96529506595831227</v>
      </c>
    </row>
    <row r="40" spans="1:28" s="23" customFormat="1" ht="12.75" x14ac:dyDescent="0.2">
      <c r="A40" s="35">
        <f t="shared" ca="1" si="4"/>
        <v>-5.6892200824611425E-2</v>
      </c>
      <c r="M40" s="33">
        <f t="shared" ca="1" si="5"/>
        <v>-5.6892200824611425E-2</v>
      </c>
      <c r="N40" s="33">
        <f t="shared" ca="1" si="6"/>
        <v>2.630597301153303</v>
      </c>
      <c r="P40" s="33">
        <f t="shared" ref="P40:P71" ca="1" si="9">_xlfn.NORM.S.INV((ROW()-ROW($P$7)-0.5)/$C$8)</f>
        <v>-0.98423496044632541</v>
      </c>
      <c r="Q40" s="33">
        <f t="shared" ref="Q40:Q71" ca="1" si="10">SMALL($A$8:$A$207,ROW()-ROW($Q$7))</f>
        <v>-0.95797072780764658</v>
      </c>
    </row>
    <row r="41" spans="1:28" s="23" customFormat="1" ht="12.75" x14ac:dyDescent="0.2">
      <c r="A41" s="35">
        <f t="shared" ca="1" si="4"/>
        <v>-0.3791080592687136</v>
      </c>
      <c r="M41" s="33">
        <f t="shared" ca="1" si="5"/>
        <v>-0.3791080592687136</v>
      </c>
      <c r="N41" s="33">
        <f t="shared" ca="1" si="6"/>
        <v>2.4779383902742165</v>
      </c>
      <c r="P41" s="33">
        <f t="shared" ca="1" si="9"/>
        <v>-0.96409160740693378</v>
      </c>
      <c r="Q41" s="33">
        <f t="shared" ca="1" si="10"/>
        <v>-0.95597096920312818</v>
      </c>
    </row>
    <row r="42" spans="1:28" s="23" customFormat="1" ht="12.75" x14ac:dyDescent="0.2">
      <c r="A42" s="35">
        <f t="shared" ca="1" si="4"/>
        <v>0.34747860628499638</v>
      </c>
      <c r="M42" s="33">
        <f t="shared" ca="1" si="5"/>
        <v>0.34747860628499638</v>
      </c>
      <c r="N42" s="33">
        <f t="shared" ca="1" si="6"/>
        <v>1.9263184844773455</v>
      </c>
      <c r="P42" s="33">
        <f t="shared" ca="1" si="9"/>
        <v>-0.9443320360069184</v>
      </c>
      <c r="Q42" s="33">
        <f t="shared" ca="1" si="10"/>
        <v>-0.94029349721358013</v>
      </c>
    </row>
    <row r="43" spans="1:28" s="23" customFormat="1" ht="12.75" x14ac:dyDescent="0.2">
      <c r="A43" s="35">
        <f t="shared" ca="1" si="4"/>
        <v>0.40206519581625383</v>
      </c>
      <c r="M43" s="33">
        <f t="shared" ca="1" si="5"/>
        <v>0.40206519581625383</v>
      </c>
      <c r="N43" s="33">
        <f t="shared" ca="1" si="6"/>
        <v>2.1852883521334014</v>
      </c>
      <c r="P43" s="33">
        <f t="shared" ca="1" si="9"/>
        <v>-0.92493446053172657</v>
      </c>
      <c r="Q43" s="33">
        <f t="shared" ca="1" si="10"/>
        <v>-0.91621220055227748</v>
      </c>
    </row>
    <row r="44" spans="1:28" s="23" customFormat="1" ht="12.75" x14ac:dyDescent="0.2">
      <c r="A44" s="35">
        <f t="shared" ca="1" si="4"/>
        <v>0.14545367532172793</v>
      </c>
      <c r="M44" s="33">
        <f t="shared" ca="1" si="5"/>
        <v>0.14545367532172793</v>
      </c>
      <c r="N44" s="33">
        <f t="shared" ca="1" si="6"/>
        <v>-0.9133946860831843</v>
      </c>
      <c r="P44" s="33">
        <f t="shared" ca="1" si="9"/>
        <v>-0.90587881230928535</v>
      </c>
      <c r="Q44" s="33">
        <f t="shared" ca="1" si="10"/>
        <v>-0.9011408031878948</v>
      </c>
    </row>
    <row r="45" spans="1:28" s="23" customFormat="1" ht="12.75" x14ac:dyDescent="0.2">
      <c r="A45" s="35">
        <f t="shared" ca="1" si="4"/>
        <v>1.3559728754193359</v>
      </c>
      <c r="M45" s="33">
        <f t="shared" ca="1" si="5"/>
        <v>1.3559728754193359</v>
      </c>
      <c r="N45" s="33">
        <f t="shared" ca="1" si="6"/>
        <v>2.5804733686002699</v>
      </c>
      <c r="P45" s="33">
        <f t="shared" ca="1" si="9"/>
        <v>-0.88714655901887607</v>
      </c>
      <c r="Q45" s="33">
        <f t="shared" ca="1" si="10"/>
        <v>-0.89078898560194408</v>
      </c>
    </row>
    <row r="46" spans="1:28" s="23" customFormat="1" ht="12.75" x14ac:dyDescent="0.2">
      <c r="A46" s="35">
        <f t="shared" ca="1" si="4"/>
        <v>-0.32136018045253723</v>
      </c>
      <c r="M46" s="33">
        <f t="shared" ca="1" si="5"/>
        <v>-0.32136018045253723</v>
      </c>
      <c r="N46" s="33">
        <f t="shared" ca="1" si="6"/>
        <v>2.7459045583430548</v>
      </c>
      <c r="P46" s="33">
        <f t="shared" ca="1" si="9"/>
        <v>-0.86872054723122882</v>
      </c>
      <c r="Q46" s="33">
        <f t="shared" ca="1" si="10"/>
        <v>-0.8672141381480668</v>
      </c>
    </row>
    <row r="47" spans="1:28" s="23" customFormat="1" ht="12.75" x14ac:dyDescent="0.2">
      <c r="A47" s="35">
        <f t="shared" ca="1" si="4"/>
        <v>0.93511395024572241</v>
      </c>
      <c r="M47" s="33">
        <f t="shared" ca="1" si="5"/>
        <v>0.93511395024572241</v>
      </c>
      <c r="N47" s="33">
        <f t="shared" ca="1" si="6"/>
        <v>0.15829883298251168</v>
      </c>
      <c r="P47" s="33">
        <f t="shared" ca="1" si="9"/>
        <v>-0.85058486466838468</v>
      </c>
      <c r="Q47" s="33">
        <f t="shared" ca="1" si="10"/>
        <v>-0.8589058946637923</v>
      </c>
    </row>
    <row r="48" spans="1:28" s="23" customFormat="1" ht="12.75" x14ac:dyDescent="0.2">
      <c r="A48" s="35">
        <f t="shared" ca="1" si="4"/>
        <v>-1.2272345295264973</v>
      </c>
      <c r="M48" s="33">
        <f t="shared" ca="1" si="5"/>
        <v>-1.2272345295264973</v>
      </c>
      <c r="N48" s="33">
        <f t="shared" ca="1" si="6"/>
        <v>1.9904702527035774</v>
      </c>
      <c r="P48" s="33">
        <f t="shared" ca="1" si="9"/>
        <v>-0.83272471927744329</v>
      </c>
      <c r="Q48" s="33">
        <f t="shared" ca="1" si="10"/>
        <v>-0.85186340436997743</v>
      </c>
    </row>
    <row r="49" spans="1:17" s="23" customFormat="1" ht="12.75" x14ac:dyDescent="0.2">
      <c r="A49" s="35">
        <f t="shared" ca="1" si="4"/>
        <v>-2.2200357048481414</v>
      </c>
      <c r="M49" s="33">
        <f t="shared" ca="1" si="5"/>
        <v>-2.2200357048481414</v>
      </c>
      <c r="N49" s="33">
        <f t="shared" ca="1" si="6"/>
        <v>-0.70112605444453813</v>
      </c>
      <c r="P49" s="33">
        <f t="shared" ca="1" si="9"/>
        <v>-0.81512633270115509</v>
      </c>
      <c r="Q49" s="33">
        <f t="shared" ca="1" si="10"/>
        <v>-0.84659634089364411</v>
      </c>
    </row>
    <row r="50" spans="1:17" s="23" customFormat="1" ht="12.75" x14ac:dyDescent="0.2">
      <c r="A50" s="35">
        <f t="shared" ca="1" si="4"/>
        <v>0.20787975029865993</v>
      </c>
      <c r="M50" s="33">
        <f t="shared" ca="1" si="5"/>
        <v>0.20787975029865993</v>
      </c>
      <c r="N50" s="33">
        <f t="shared" ca="1" si="6"/>
        <v>-2.2938490538567775</v>
      </c>
      <c r="P50" s="33">
        <f t="shared" ca="1" si="9"/>
        <v>-0.79777684612523825</v>
      </c>
      <c r="Q50" s="33">
        <f t="shared" ca="1" si="10"/>
        <v>-0.82807194240211679</v>
      </c>
    </row>
    <row r="51" spans="1:17" s="23" customFormat="1" ht="12.75" x14ac:dyDescent="0.2">
      <c r="A51" s="35">
        <f t="shared" ca="1" si="4"/>
        <v>-6.0048265751707394E-2</v>
      </c>
      <c r="M51" s="33">
        <f t="shared" ca="1" si="5"/>
        <v>-6.0048265751707394E-2</v>
      </c>
      <c r="N51" s="33">
        <f t="shared" ca="1" si="6"/>
        <v>2.1430103759157113</v>
      </c>
      <c r="P51" s="33">
        <f t="shared" ca="1" si="9"/>
        <v>-0.78066423680623365</v>
      </c>
      <c r="Q51" s="33">
        <f t="shared" ca="1" si="10"/>
        <v>-0.8220781705278698</v>
      </c>
    </row>
    <row r="52" spans="1:17" s="23" customFormat="1" ht="12.75" x14ac:dyDescent="0.2">
      <c r="A52" s="35">
        <f t="shared" ca="1" si="4"/>
        <v>-0.96821627360779594</v>
      </c>
      <c r="M52" s="33">
        <f t="shared" ca="1" si="5"/>
        <v>-0.96821627360779594</v>
      </c>
      <c r="N52" s="33">
        <f t="shared" ca="1" si="6"/>
        <v>-1.939699941826339</v>
      </c>
      <c r="P52" s="33">
        <f t="shared" ca="1" si="9"/>
        <v>-0.76377724384952272</v>
      </c>
      <c r="Q52" s="33">
        <f t="shared" ca="1" si="10"/>
        <v>-0.80368142272331289</v>
      </c>
    </row>
    <row r="53" spans="1:17" s="23" customFormat="1" ht="12.75" x14ac:dyDescent="0.2">
      <c r="A53" s="35">
        <f t="shared" ca="1" si="4"/>
        <v>-0.82807194240211679</v>
      </c>
      <c r="M53" s="33">
        <f t="shared" ca="1" si="5"/>
        <v>-0.82807194240211679</v>
      </c>
      <c r="N53" s="33">
        <f t="shared" ca="1" si="6"/>
        <v>-1.3330825063700111</v>
      </c>
      <c r="P53" s="33">
        <f t="shared" ca="1" si="9"/>
        <v>-0.74710530202624492</v>
      </c>
      <c r="Q53" s="33">
        <f t="shared" ca="1" si="10"/>
        <v>-0.80172546346067375</v>
      </c>
    </row>
    <row r="54" spans="1:17" s="23" customFormat="1" ht="12.75" x14ac:dyDescent="0.2">
      <c r="A54" s="35">
        <f t="shared" ca="1" si="4"/>
        <v>-0.40297005997290691</v>
      </c>
      <c r="M54" s="33">
        <f t="shared" ca="1" si="5"/>
        <v>-0.40297005997290691</v>
      </c>
      <c r="N54" s="33">
        <f t="shared" ca="1" si="6"/>
        <v>2.568764176273918</v>
      </c>
      <c r="P54" s="33">
        <f t="shared" ca="1" si="9"/>
        <v>-0.73063848259937203</v>
      </c>
      <c r="Q54" s="33">
        <f t="shared" ca="1" si="10"/>
        <v>-0.79992044845919863</v>
      </c>
    </row>
    <row r="55" spans="1:17" s="23" customFormat="1" ht="12.75" x14ac:dyDescent="0.2">
      <c r="A55" s="35">
        <f t="shared" ca="1" si="4"/>
        <v>0.43584056563713647</v>
      </c>
      <c r="M55" s="33">
        <f t="shared" ca="1" si="5"/>
        <v>0.43584056563713647</v>
      </c>
      <c r="N55" s="33">
        <f t="shared" ca="1" si="6"/>
        <v>1.1390263243728995</v>
      </c>
      <c r="P55" s="33">
        <f t="shared" ca="1" si="9"/>
        <v>-0.71436744028018739</v>
      </c>
      <c r="Q55" s="33">
        <f t="shared" ca="1" si="10"/>
        <v>-0.79857225643939289</v>
      </c>
    </row>
    <row r="56" spans="1:17" s="23" customFormat="1" ht="12.75" x14ac:dyDescent="0.2">
      <c r="A56" s="35">
        <f t="shared" ca="1" si="4"/>
        <v>0.6848075372001855</v>
      </c>
      <c r="M56" s="33">
        <f t="shared" ca="1" si="5"/>
        <v>0.6848075372001855</v>
      </c>
      <c r="N56" s="33">
        <f t="shared" ca="1" si="6"/>
        <v>0.84516510162590963</v>
      </c>
      <c r="P56" s="33">
        <f t="shared" ca="1" si="9"/>
        <v>-0.69828336556258763</v>
      </c>
      <c r="Q56" s="33">
        <f t="shared" ca="1" si="10"/>
        <v>-0.78862846871535641</v>
      </c>
    </row>
    <row r="57" spans="1:17" s="23" customFormat="1" ht="12.75" x14ac:dyDescent="0.2">
      <c r="A57" s="35">
        <f t="shared" ca="1" si="4"/>
        <v>0.48380106914877663</v>
      </c>
      <c r="M57" s="33">
        <f t="shared" ca="1" si="5"/>
        <v>0.48380106914877663</v>
      </c>
      <c r="N57" s="33">
        <f t="shared" ca="1" si="6"/>
        <v>-0.15302811871964384</v>
      </c>
      <c r="P57" s="33">
        <f t="shared" ca="1" si="9"/>
        <v>-0.68237794178843358</v>
      </c>
      <c r="Q57" s="33">
        <f t="shared" ca="1" si="10"/>
        <v>-0.77576676637642572</v>
      </c>
    </row>
    <row r="58" spans="1:17" s="23" customFormat="1" ht="12.75" x14ac:dyDescent="0.2">
      <c r="A58" s="35">
        <f t="shared" ca="1" si="4"/>
        <v>-0.3238479064956496</v>
      </c>
      <c r="M58" s="33">
        <f t="shared" ca="1" si="5"/>
        <v>-0.3238479064956496</v>
      </c>
      <c r="N58" s="33">
        <f t="shared" ca="1" si="6"/>
        <v>-2.986562352919325</v>
      </c>
      <c r="P58" s="33">
        <f t="shared" ca="1" si="9"/>
        <v>-0.6666433063863062</v>
      </c>
      <c r="Q58" s="33">
        <f t="shared" ca="1" si="10"/>
        <v>-0.7650495135928973</v>
      </c>
    </row>
    <row r="59" spans="1:17" s="23" customFormat="1" ht="12.75" x14ac:dyDescent="0.2">
      <c r="A59" s="35">
        <f t="shared" ca="1" si="4"/>
        <v>0.82780665125785724</v>
      </c>
      <c r="M59" s="33">
        <f t="shared" ca="1" si="5"/>
        <v>0.82780665125785724</v>
      </c>
      <c r="N59" s="33">
        <f t="shared" ca="1" si="6"/>
        <v>-0.76937761402414218</v>
      </c>
      <c r="P59" s="33">
        <f t="shared" ca="1" si="9"/>
        <v>-0.6510720158013259</v>
      </c>
      <c r="Q59" s="33">
        <f t="shared" ca="1" si="10"/>
        <v>-0.75753919413329707</v>
      </c>
    </row>
    <row r="60" spans="1:17" s="23" customFormat="1" ht="12.75" x14ac:dyDescent="0.2">
      <c r="A60" s="35">
        <f t="shared" ca="1" si="4"/>
        <v>-0.85186340436997743</v>
      </c>
      <c r="M60" s="33">
        <f t="shared" ca="1" si="5"/>
        <v>-0.85186340436997743</v>
      </c>
      <c r="N60" s="33">
        <f t="shared" ca="1" si="6"/>
        <v>-1.6704095816852005</v>
      </c>
      <c r="P60" s="33">
        <f t="shared" ca="1" si="9"/>
        <v>-0.63565701369758276</v>
      </c>
      <c r="Q60" s="33">
        <f t="shared" ca="1" si="10"/>
        <v>-0.7479749793044822</v>
      </c>
    </row>
    <row r="61" spans="1:17" s="23" customFormat="1" ht="12.75" x14ac:dyDescent="0.2">
      <c r="A61" s="35">
        <f t="shared" ca="1" si="4"/>
        <v>0.74231070671681221</v>
      </c>
      <c r="M61" s="33">
        <f t="shared" ca="1" si="5"/>
        <v>0.74231070671681221</v>
      </c>
      <c r="N61" s="33">
        <f t="shared" ca="1" si="6"/>
        <v>0.77252989404503936</v>
      </c>
      <c r="P61" s="33">
        <f t="shared" ca="1" si="9"/>
        <v>-0.62039160206907751</v>
      </c>
      <c r="Q61" s="33">
        <f t="shared" ca="1" si="10"/>
        <v>-0.69810861136204749</v>
      </c>
    </row>
    <row r="62" spans="1:17" s="23" customFormat="1" ht="12.75" x14ac:dyDescent="0.2">
      <c r="A62" s="35">
        <f t="shared" ca="1" si="4"/>
        <v>-0.69691586681559714</v>
      </c>
      <c r="M62" s="33">
        <f t="shared" ca="1" si="5"/>
        <v>-0.69691586681559714</v>
      </c>
      <c r="N62" s="33">
        <f t="shared" ca="1" si="6"/>
        <v>1.3597236286750283</v>
      </c>
      <c r="P62" s="33">
        <f t="shared" ca="1" si="9"/>
        <v>-0.60526941494150954</v>
      </c>
      <c r="Q62" s="33">
        <f t="shared" ca="1" si="10"/>
        <v>-0.69691586681559714</v>
      </c>
    </row>
    <row r="63" spans="1:17" s="23" customFormat="1" ht="12.75" x14ac:dyDescent="0.2">
      <c r="A63" s="35">
        <f t="shared" ca="1" si="4"/>
        <v>-1.076164666440498</v>
      </c>
      <c r="M63" s="33">
        <f t="shared" ca="1" si="5"/>
        <v>-1.076164666440498</v>
      </c>
      <c r="N63" s="33">
        <f t="shared" ca="1" si="6"/>
        <v>-0.23859099045180709</v>
      </c>
      <c r="P63" s="33">
        <f t="shared" ca="1" si="9"/>
        <v>-0.59028439438696867</v>
      </c>
      <c r="Q63" s="33">
        <f t="shared" ca="1" si="10"/>
        <v>-0.66050637666249123</v>
      </c>
    </row>
    <row r="64" spans="1:17" s="23" customFormat="1" ht="12.75" x14ac:dyDescent="0.2">
      <c r="A64" s="35">
        <f t="shared" ca="1" si="4"/>
        <v>1.9354715846317345</v>
      </c>
      <c r="M64" s="33">
        <f t="shared" ca="1" si="5"/>
        <v>1.9354715846317345</v>
      </c>
      <c r="N64" s="33">
        <f t="shared" ca="1" si="6"/>
        <v>0.70183540355321483</v>
      </c>
      <c r="P64" s="33">
        <f t="shared" ca="1" si="9"/>
        <v>-0.5754307686077732</v>
      </c>
      <c r="Q64" s="33">
        <f t="shared" ca="1" si="10"/>
        <v>-0.64789374571062941</v>
      </c>
    </row>
    <row r="65" spans="1:17" s="23" customFormat="1" ht="12.75" x14ac:dyDescent="0.2">
      <c r="A65" s="35">
        <f t="shared" ca="1" si="4"/>
        <v>-0.95597096920312818</v>
      </c>
      <c r="M65" s="33">
        <f t="shared" ca="1" si="5"/>
        <v>-0.95597096920312818</v>
      </c>
      <c r="N65" s="33">
        <f t="shared" ca="1" si="6"/>
        <v>1.0128625435690246</v>
      </c>
      <c r="P65" s="33">
        <f t="shared" ca="1" si="9"/>
        <v>-0.5607030318750833</v>
      </c>
      <c r="Q65" s="33">
        <f t="shared" ca="1" si="10"/>
        <v>-0.64390848024540326</v>
      </c>
    </row>
    <row r="66" spans="1:17" s="23" customFormat="1" ht="12.75" x14ac:dyDescent="0.2">
      <c r="A66" s="35">
        <f t="shared" ca="1" si="4"/>
        <v>-0.14662345798546267</v>
      </c>
      <c r="M66" s="33">
        <f t="shared" ca="1" si="5"/>
        <v>-0.14662345798546267</v>
      </c>
      <c r="N66" s="33">
        <f t="shared" ca="1" si="6"/>
        <v>-1.613383834078985</v>
      </c>
      <c r="P66" s="33">
        <f t="shared" ca="1" si="9"/>
        <v>-0.54609592613335589</v>
      </c>
      <c r="Q66" s="33">
        <f t="shared" ca="1" si="10"/>
        <v>-0.64005072680992992</v>
      </c>
    </row>
    <row r="67" spans="1:17" s="23" customFormat="1" ht="12.75" x14ac:dyDescent="0.2">
      <c r="A67" s="35">
        <f t="shared" ca="1" si="4"/>
        <v>0.45089937529544477</v>
      </c>
      <c r="M67" s="33">
        <f t="shared" ca="1" si="5"/>
        <v>0.45089937529544477</v>
      </c>
      <c r="N67" s="33">
        <f t="shared" ca="1" si="6"/>
        <v>0.16098426715201919</v>
      </c>
      <c r="P67" s="33">
        <f t="shared" ca="1" si="9"/>
        <v>-0.53160442410370579</v>
      </c>
      <c r="Q67" s="33">
        <f t="shared" ca="1" si="10"/>
        <v>-0.62681060183725379</v>
      </c>
    </row>
    <row r="68" spans="1:17" s="23" customFormat="1" ht="12.75" x14ac:dyDescent="0.2">
      <c r="A68" s="35">
        <f t="shared" ca="1" si="4"/>
        <v>-0.20317189500057783</v>
      </c>
      <c r="M68" s="33">
        <f t="shared" ca="1" si="5"/>
        <v>-0.20317189500057783</v>
      </c>
      <c r="N68" s="33">
        <f t="shared" ca="1" si="6"/>
        <v>-1.5997601262638461</v>
      </c>
      <c r="P68" s="33">
        <f t="shared" ca="1" si="9"/>
        <v>-0.51722371373836373</v>
      </c>
      <c r="Q68" s="33">
        <f t="shared" ca="1" si="10"/>
        <v>-0.61415590601465819</v>
      </c>
    </row>
    <row r="69" spans="1:17" s="23" customFormat="1" ht="12.75" x14ac:dyDescent="0.2">
      <c r="A69" s="35">
        <f t="shared" ca="1" si="4"/>
        <v>2.692727351562358</v>
      </c>
      <c r="M69" s="33">
        <f t="shared" ca="1" si="5"/>
        <v>2.692727351562358</v>
      </c>
      <c r="N69" s="33">
        <f t="shared" ca="1" si="6"/>
        <v>-0.1043649141837939</v>
      </c>
      <c r="P69" s="33">
        <f t="shared" ca="1" si="9"/>
        <v>-0.50294918389505805</v>
      </c>
      <c r="Q69" s="33">
        <f t="shared" ca="1" si="10"/>
        <v>-0.59126822327177453</v>
      </c>
    </row>
    <row r="70" spans="1:17" s="23" customFormat="1" ht="12.75" x14ac:dyDescent="0.2">
      <c r="A70" s="35">
        <f t="shared" ca="1" si="4"/>
        <v>-1.4228082340530943</v>
      </c>
      <c r="M70" s="33">
        <f t="shared" ca="1" si="5"/>
        <v>-1.4228082340530943</v>
      </c>
      <c r="N70" s="33">
        <f t="shared" ca="1" si="6"/>
        <v>1.3074060656832707</v>
      </c>
      <c r="P70" s="33">
        <f t="shared" ca="1" si="9"/>
        <v>-0.48877641111466941</v>
      </c>
      <c r="Q70" s="33">
        <f t="shared" ca="1" si="10"/>
        <v>-0.5539266805631381</v>
      </c>
    </row>
    <row r="71" spans="1:17" s="23" customFormat="1" ht="12.75" x14ac:dyDescent="0.2">
      <c r="A71" s="35">
        <f t="shared" ca="1" si="4"/>
        <v>-0.7650495135928973</v>
      </c>
      <c r="M71" s="33">
        <f t="shared" ca="1" si="5"/>
        <v>-0.7650495135928973</v>
      </c>
      <c r="N71" s="33">
        <f t="shared" ca="1" si="6"/>
        <v>1.0762334221696923</v>
      </c>
      <c r="P71" s="33">
        <f t="shared" ca="1" si="9"/>
        <v>-0.47470114739821306</v>
      </c>
      <c r="Q71" s="33">
        <f t="shared" ca="1" si="10"/>
        <v>-0.54877827840341575</v>
      </c>
    </row>
    <row r="72" spans="1:17" s="23" customFormat="1" ht="12.75" x14ac:dyDescent="0.2">
      <c r="A72" s="35">
        <f t="shared" ca="1" si="4"/>
        <v>-2.8159823246668981E-2</v>
      </c>
      <c r="M72" s="33">
        <f t="shared" ca="1" si="5"/>
        <v>-2.8159823246668981E-2</v>
      </c>
      <c r="N72" s="33">
        <f t="shared" ca="1" si="6"/>
        <v>1.9085072413266824</v>
      </c>
      <c r="P72" s="33">
        <f t="shared" ref="P72:P103" ca="1" si="11">_xlfn.NORM.S.INV((ROW()-ROW($P$7)-0.5)/$C$8)</f>
        <v>-0.46071930889032536</v>
      </c>
      <c r="Q72" s="33">
        <f t="shared" ref="Q72:Q103" ca="1" si="12">SMALL($A$8:$A$207,ROW()-ROW($Q$7))</f>
        <v>-0.53661025677383212</v>
      </c>
    </row>
    <row r="73" spans="1:17" s="23" customFormat="1" ht="12.75" x14ac:dyDescent="0.2">
      <c r="A73" s="35">
        <f t="shared" ref="A73:A136" ca="1" si="13">OFFSET($M73,,$F$5-1)</f>
        <v>-0.69810861136204749</v>
      </c>
      <c r="M73" s="33">
        <f t="shared" ref="M73:M136" ca="1" si="14">_xlfn.NORM.S.INV(RAND())</f>
        <v>-0.69810861136204749</v>
      </c>
      <c r="N73" s="33">
        <f t="shared" ref="N73:N136" ca="1" si="15">RAND()*6-3</f>
        <v>0.82872618778082119</v>
      </c>
      <c r="P73" s="33">
        <f t="shared" ca="1" si="11"/>
        <v>-0.44682696538622602</v>
      </c>
      <c r="Q73" s="33">
        <f t="shared" ca="1" si="12"/>
        <v>-0.52642229548177932</v>
      </c>
    </row>
    <row r="74" spans="1:17" s="23" customFormat="1" ht="12.75" x14ac:dyDescent="0.2">
      <c r="A74" s="35">
        <f t="shared" ca="1" si="13"/>
        <v>1.0908527100232899</v>
      </c>
      <c r="M74" s="33">
        <f t="shared" ca="1" si="14"/>
        <v>1.0908527100232899</v>
      </c>
      <c r="N74" s="33">
        <f t="shared" ca="1" si="15"/>
        <v>-0.75430069822016943</v>
      </c>
      <c r="P74" s="33">
        <f t="shared" ca="1" si="11"/>
        <v>-0.43302033058771872</v>
      </c>
      <c r="Q74" s="33">
        <f t="shared" ca="1" si="12"/>
        <v>-0.51023299731645266</v>
      </c>
    </row>
    <row r="75" spans="1:17" s="23" customFormat="1" ht="12.75" x14ac:dyDescent="0.2">
      <c r="A75" s="35">
        <f t="shared" ca="1" si="13"/>
        <v>0.23645237252652446</v>
      </c>
      <c r="M75" s="33">
        <f t="shared" ca="1" si="14"/>
        <v>0.23645237252652446</v>
      </c>
      <c r="N75" s="33">
        <f t="shared" ca="1" si="15"/>
        <v>-1.3916875908543449</v>
      </c>
      <c r="P75" s="33">
        <f t="shared" ca="1" si="11"/>
        <v>-0.41929575304139605</v>
      </c>
      <c r="Q75" s="33">
        <f t="shared" ca="1" si="12"/>
        <v>-0.5029827484248901</v>
      </c>
    </row>
    <row r="76" spans="1:17" s="23" customFormat="1" ht="12.75" x14ac:dyDescent="0.2">
      <c r="A76" s="35">
        <f t="shared" ca="1" si="13"/>
        <v>1.2634621041976026</v>
      </c>
      <c r="M76" s="33">
        <f t="shared" ca="1" si="14"/>
        <v>1.2634621041976026</v>
      </c>
      <c r="N76" s="33">
        <f t="shared" ca="1" si="15"/>
        <v>1.6545760647352363</v>
      </c>
      <c r="P76" s="33">
        <f t="shared" ca="1" si="11"/>
        <v>-0.40564970769891451</v>
      </c>
      <c r="Q76" s="33">
        <f t="shared" ca="1" si="12"/>
        <v>-0.49293428355371871</v>
      </c>
    </row>
    <row r="77" spans="1:17" s="23" customFormat="1" ht="12.75" x14ac:dyDescent="0.2">
      <c r="A77" s="35">
        <f t="shared" ca="1" si="13"/>
        <v>1.6022250093527557</v>
      </c>
      <c r="M77" s="33">
        <f t="shared" ca="1" si="14"/>
        <v>1.6022250093527557</v>
      </c>
      <c r="N77" s="33">
        <f t="shared" ca="1" si="15"/>
        <v>1.353630385030872</v>
      </c>
      <c r="P77" s="33">
        <f t="shared" ca="1" si="11"/>
        <v>-0.39207878804514956</v>
      </c>
      <c r="Q77" s="33">
        <f t="shared" ca="1" si="12"/>
        <v>-0.46845991769472495</v>
      </c>
    </row>
    <row r="78" spans="1:17" s="23" customFormat="1" ht="12.75" x14ac:dyDescent="0.2">
      <c r="A78" s="35">
        <f t="shared" ca="1" si="13"/>
        <v>-0.61415590601465819</v>
      </c>
      <c r="M78" s="33">
        <f t="shared" ca="1" si="14"/>
        <v>-0.61415590601465819</v>
      </c>
      <c r="N78" s="33">
        <f t="shared" ca="1" si="15"/>
        <v>0.10553825001644679</v>
      </c>
      <c r="P78" s="33">
        <f t="shared" ca="1" si="11"/>
        <v>-0.37857969874529823</v>
      </c>
      <c r="Q78" s="33">
        <f t="shared" ca="1" si="12"/>
        <v>-0.45615394459321895</v>
      </c>
    </row>
    <row r="79" spans="1:17" s="23" customFormat="1" ht="12.75" x14ac:dyDescent="0.2">
      <c r="A79" s="35">
        <f t="shared" ca="1" si="13"/>
        <v>-1.6680365076809136</v>
      </c>
      <c r="M79" s="33">
        <f t="shared" ca="1" si="14"/>
        <v>-1.6680365076809136</v>
      </c>
      <c r="N79" s="33">
        <f t="shared" ca="1" si="15"/>
        <v>0.9107253515466347</v>
      </c>
      <c r="P79" s="33">
        <f t="shared" ca="1" si="11"/>
        <v>-0.3651492487666822</v>
      </c>
      <c r="Q79" s="33">
        <f t="shared" ca="1" si="12"/>
        <v>-0.40297005997290691</v>
      </c>
    </row>
    <row r="80" spans="1:17" s="23" customFormat="1" ht="12.75" x14ac:dyDescent="0.2">
      <c r="A80" s="35">
        <f t="shared" ca="1" si="13"/>
        <v>0.16215227584451297</v>
      </c>
      <c r="M80" s="33">
        <f t="shared" ca="1" si="14"/>
        <v>0.16215227584451297</v>
      </c>
      <c r="N80" s="33">
        <f t="shared" ca="1" si="15"/>
        <v>0.93793161293366722</v>
      </c>
      <c r="P80" s="33">
        <f t="shared" ca="1" si="11"/>
        <v>-0.35178434493515626</v>
      </c>
      <c r="Q80" s="33">
        <f t="shared" ca="1" si="12"/>
        <v>-0.39830384234389493</v>
      </c>
    </row>
    <row r="81" spans="1:17" s="23" customFormat="1" ht="12.75" x14ac:dyDescent="0.2">
      <c r="A81" s="35">
        <f t="shared" ca="1" si="13"/>
        <v>-1.8357245981678092</v>
      </c>
      <c r="M81" s="33">
        <f t="shared" ca="1" si="14"/>
        <v>-1.8357245981678092</v>
      </c>
      <c r="N81" s="33">
        <f t="shared" ca="1" si="15"/>
        <v>1.5194001226485581</v>
      </c>
      <c r="P81" s="33">
        <f t="shared" ca="1" si="11"/>
        <v>-0.33848198588973982</v>
      </c>
      <c r="Q81" s="33">
        <f t="shared" ca="1" si="12"/>
        <v>-0.39244532395858039</v>
      </c>
    </row>
    <row r="82" spans="1:17" s="23" customFormat="1" ht="12.75" x14ac:dyDescent="0.2">
      <c r="A82" s="35">
        <f t="shared" ca="1" si="13"/>
        <v>0.81935789422176253</v>
      </c>
      <c r="M82" s="33">
        <f t="shared" ca="1" si="14"/>
        <v>0.81935789422176253</v>
      </c>
      <c r="N82" s="33">
        <f t="shared" ca="1" si="15"/>
        <v>-2.2653057854387662</v>
      </c>
      <c r="P82" s="33">
        <f t="shared" ca="1" si="11"/>
        <v>-0.32523925640239543</v>
      </c>
      <c r="Q82" s="33">
        <f t="shared" ca="1" si="12"/>
        <v>-0.38117710092632195</v>
      </c>
    </row>
    <row r="83" spans="1:17" s="23" customFormat="1" ht="12.75" x14ac:dyDescent="0.2">
      <c r="A83" s="35">
        <f t="shared" ca="1" si="13"/>
        <v>0.3177216184090832</v>
      </c>
      <c r="M83" s="33">
        <f t="shared" ca="1" si="14"/>
        <v>0.3177216184090832</v>
      </c>
      <c r="N83" s="33">
        <f t="shared" ca="1" si="15"/>
        <v>-0.58236401768899038</v>
      </c>
      <c r="P83" s="33">
        <f t="shared" ca="1" si="11"/>
        <v>-0.31205332203283226</v>
      </c>
      <c r="Q83" s="33">
        <f t="shared" ca="1" si="12"/>
        <v>-0.3799556415433083</v>
      </c>
    </row>
    <row r="84" spans="1:17" s="23" customFormat="1" ht="12.75" x14ac:dyDescent="0.2">
      <c r="A84" s="35">
        <f t="shared" ca="1" si="13"/>
        <v>-0.344733673446324</v>
      </c>
      <c r="M84" s="33">
        <f t="shared" ca="1" si="14"/>
        <v>-0.344733673446324</v>
      </c>
      <c r="N84" s="33">
        <f t="shared" ca="1" si="15"/>
        <v>0.72372622189357072</v>
      </c>
      <c r="P84" s="33">
        <f t="shared" ca="1" si="11"/>
        <v>-0.29892142409085731</v>
      </c>
      <c r="Q84" s="33">
        <f t="shared" ca="1" si="12"/>
        <v>-0.3791080592687136</v>
      </c>
    </row>
    <row r="85" spans="1:17" s="23" customFormat="1" ht="12.75" x14ac:dyDescent="0.2">
      <c r="A85" s="35">
        <f t="shared" ca="1" si="13"/>
        <v>-0.79857225643939289</v>
      </c>
      <c r="M85" s="33">
        <f t="shared" ca="1" si="14"/>
        <v>-0.79857225643939289</v>
      </c>
      <c r="N85" s="33">
        <f t="shared" ca="1" si="15"/>
        <v>-0.14467713099492929</v>
      </c>
      <c r="P85" s="33">
        <f t="shared" ca="1" si="11"/>
        <v>-0.28584087488116566</v>
      </c>
      <c r="Q85" s="33">
        <f t="shared" ca="1" si="12"/>
        <v>-0.37560419789471206</v>
      </c>
    </row>
    <row r="86" spans="1:17" s="23" customFormat="1" ht="12.75" x14ac:dyDescent="0.2">
      <c r="A86" s="35">
        <f t="shared" ca="1" si="13"/>
        <v>0.29734575081711129</v>
      </c>
      <c r="M86" s="33">
        <f t="shared" ca="1" si="14"/>
        <v>0.29734575081711129</v>
      </c>
      <c r="N86" s="33">
        <f t="shared" ca="1" si="15"/>
        <v>2.3469355519619608</v>
      </c>
      <c r="P86" s="33">
        <f t="shared" ca="1" si="11"/>
        <v>-0.27280905320758231</v>
      </c>
      <c r="Q86" s="33">
        <f t="shared" ca="1" si="12"/>
        <v>-0.36447871830212336</v>
      </c>
    </row>
    <row r="87" spans="1:17" s="23" customFormat="1" ht="12.75" x14ac:dyDescent="0.2">
      <c r="A87" s="35">
        <f t="shared" ca="1" si="13"/>
        <v>-0.96529506595831227</v>
      </c>
      <c r="M87" s="33">
        <f t="shared" ca="1" si="14"/>
        <v>-0.96529506595831227</v>
      </c>
      <c r="N87" s="33">
        <f t="shared" ca="1" si="15"/>
        <v>0.3277166316309077</v>
      </c>
      <c r="P87" s="33">
        <f t="shared" ca="1" si="11"/>
        <v>-0.25982340011567678</v>
      </c>
      <c r="Q87" s="33">
        <f t="shared" ca="1" si="12"/>
        <v>-0.36307182632248158</v>
      </c>
    </row>
    <row r="88" spans="1:17" s="23" customFormat="1" ht="12.75" x14ac:dyDescent="0.2">
      <c r="A88" s="35">
        <f t="shared" ca="1" si="13"/>
        <v>-0.95797072780764658</v>
      </c>
      <c r="M88" s="33">
        <f t="shared" ca="1" si="14"/>
        <v>-0.95797072780764658</v>
      </c>
      <c r="N88" s="33">
        <f t="shared" ca="1" si="15"/>
        <v>2.8114773754346176</v>
      </c>
      <c r="P88" s="33">
        <f t="shared" ca="1" si="11"/>
        <v>-0.24688141485437839</v>
      </c>
      <c r="Q88" s="33">
        <f t="shared" ca="1" si="12"/>
        <v>-0.344733673446324</v>
      </c>
    </row>
    <row r="89" spans="1:17" s="23" customFormat="1" ht="12.75" x14ac:dyDescent="0.2">
      <c r="A89" s="35">
        <f t="shared" ca="1" si="13"/>
        <v>0.59645004472091778</v>
      </c>
      <c r="M89" s="33">
        <f t="shared" ca="1" si="14"/>
        <v>0.59645004472091778</v>
      </c>
      <c r="N89" s="33">
        <f t="shared" ca="1" si="15"/>
        <v>1.5693817052208079</v>
      </c>
      <c r="P89" s="33">
        <f t="shared" ca="1" si="11"/>
        <v>-0.23398065103876436</v>
      </c>
      <c r="Q89" s="33">
        <f t="shared" ca="1" si="12"/>
        <v>-0.3429314433325853</v>
      </c>
    </row>
    <row r="90" spans="1:17" s="23" customFormat="1" ht="12.75" x14ac:dyDescent="0.2">
      <c r="A90" s="35">
        <f t="shared" ca="1" si="13"/>
        <v>0.20758186506967144</v>
      </c>
      <c r="M90" s="33">
        <f t="shared" ca="1" si="14"/>
        <v>0.20758186506967144</v>
      </c>
      <c r="N90" s="33">
        <f t="shared" ca="1" si="15"/>
        <v>8.4221685025352766E-2</v>
      </c>
      <c r="P90" s="33">
        <f t="shared" ca="1" si="11"/>
        <v>-0.22111871299757052</v>
      </c>
      <c r="Q90" s="33">
        <f t="shared" ca="1" si="12"/>
        <v>-0.33096528413231857</v>
      </c>
    </row>
    <row r="91" spans="1:17" s="23" customFormat="1" ht="12.75" x14ac:dyDescent="0.2">
      <c r="A91" s="35">
        <f t="shared" ca="1" si="13"/>
        <v>5.3252578294548235E-2</v>
      </c>
      <c r="M91" s="33">
        <f t="shared" ca="1" si="14"/>
        <v>5.3252578294548235E-2</v>
      </c>
      <c r="N91" s="33">
        <f t="shared" ca="1" si="15"/>
        <v>1.9181099764369822</v>
      </c>
      <c r="P91" s="33">
        <f t="shared" ca="1" si="11"/>
        <v>-0.20829325229022513</v>
      </c>
      <c r="Q91" s="33">
        <f t="shared" ca="1" si="12"/>
        <v>-0.3238479064956496</v>
      </c>
    </row>
    <row r="92" spans="1:17" s="23" customFormat="1" ht="12.75" x14ac:dyDescent="0.2">
      <c r="A92" s="35">
        <f t="shared" ca="1" si="13"/>
        <v>1.2128455078714906</v>
      </c>
      <c r="M92" s="33">
        <f t="shared" ca="1" si="14"/>
        <v>1.2128455078714906</v>
      </c>
      <c r="N92" s="33">
        <f t="shared" ca="1" si="15"/>
        <v>2.8705561582245647</v>
      </c>
      <c r="P92" s="33">
        <f t="shared" ca="1" si="11"/>
        <v>-0.19550196437931941</v>
      </c>
      <c r="Q92" s="33">
        <f t="shared" ca="1" si="12"/>
        <v>-0.32264872343902679</v>
      </c>
    </row>
    <row r="93" spans="1:17" s="23" customFormat="1" ht="12.75" x14ac:dyDescent="0.2">
      <c r="A93" s="35">
        <f t="shared" ca="1" si="13"/>
        <v>5.5760274483812849E-2</v>
      </c>
      <c r="M93" s="33">
        <f t="shared" ca="1" si="14"/>
        <v>5.5760274483812849E-2</v>
      </c>
      <c r="N93" s="33">
        <f t="shared" ca="1" si="15"/>
        <v>-3.5139885218190337E-2</v>
      </c>
      <c r="P93" s="33">
        <f t="shared" ca="1" si="11"/>
        <v>-0.18274258544544394</v>
      </c>
      <c r="Q93" s="33">
        <f t="shared" ca="1" si="12"/>
        <v>-0.32136018045253723</v>
      </c>
    </row>
    <row r="94" spans="1:17" s="23" customFormat="1" ht="12.75" x14ac:dyDescent="0.2">
      <c r="A94" s="35">
        <f t="shared" ca="1" si="13"/>
        <v>1.8042090640613948</v>
      </c>
      <c r="M94" s="33">
        <f t="shared" ca="1" si="14"/>
        <v>1.8042090640613948</v>
      </c>
      <c r="N94" s="33">
        <f t="shared" ca="1" si="15"/>
        <v>-0.43058898059411144</v>
      </c>
      <c r="P94" s="33">
        <f t="shared" ca="1" si="11"/>
        <v>-0.17001288933221939</v>
      </c>
      <c r="Q94" s="33">
        <f t="shared" ca="1" si="12"/>
        <v>-0.29575713548818922</v>
      </c>
    </row>
    <row r="95" spans="1:17" s="23" customFormat="1" ht="12.75" x14ac:dyDescent="0.2">
      <c r="A95" s="35">
        <f t="shared" ca="1" si="13"/>
        <v>0.17219903787429794</v>
      </c>
      <c r="M95" s="33">
        <f t="shared" ca="1" si="14"/>
        <v>0.17219903787429794</v>
      </c>
      <c r="N95" s="33">
        <f t="shared" ca="1" si="15"/>
        <v>-1.6359725255588342</v>
      </c>
      <c r="P95" s="33">
        <f t="shared" ca="1" si="11"/>
        <v>-0.1573106846101707</v>
      </c>
      <c r="Q95" s="33">
        <f t="shared" ca="1" si="12"/>
        <v>-0.29321900833847553</v>
      </c>
    </row>
    <row r="96" spans="1:17" s="23" customFormat="1" ht="12.75" x14ac:dyDescent="0.2">
      <c r="A96" s="35">
        <f t="shared" ca="1" si="13"/>
        <v>0.69014291001093142</v>
      </c>
      <c r="M96" s="33">
        <f t="shared" ca="1" si="14"/>
        <v>0.69014291001093142</v>
      </c>
      <c r="N96" s="33">
        <f t="shared" ca="1" si="15"/>
        <v>-2.9249735819263547</v>
      </c>
      <c r="P96" s="33">
        <f t="shared" ca="1" si="11"/>
        <v>-0.14463381174882106</v>
      </c>
      <c r="Q96" s="33">
        <f t="shared" ca="1" si="12"/>
        <v>-0.28924655202293564</v>
      </c>
    </row>
    <row r="97" spans="1:17" s="23" customFormat="1" ht="12.75" x14ac:dyDescent="0.2">
      <c r="A97" s="35">
        <f t="shared" ca="1" si="13"/>
        <v>-0.79992044845919863</v>
      </c>
      <c r="M97" s="33">
        <f t="shared" ca="1" si="14"/>
        <v>-0.79992044845919863</v>
      </c>
      <c r="N97" s="33">
        <f t="shared" ca="1" si="15"/>
        <v>-2.1542790139255787</v>
      </c>
      <c r="P97" s="33">
        <f t="shared" ca="1" si="11"/>
        <v>-0.13198014038704126</v>
      </c>
      <c r="Q97" s="33">
        <f t="shared" ca="1" si="12"/>
        <v>-0.25313684786108359</v>
      </c>
    </row>
    <row r="98" spans="1:17" s="23" customFormat="1" ht="12.75" x14ac:dyDescent="0.2">
      <c r="A98" s="35">
        <f t="shared" ca="1" si="13"/>
        <v>-1.2912699027000314</v>
      </c>
      <c r="M98" s="33">
        <f t="shared" ca="1" si="14"/>
        <v>-1.2912699027000314</v>
      </c>
      <c r="N98" s="33">
        <f t="shared" ca="1" si="15"/>
        <v>0.47974423672664646</v>
      </c>
      <c r="P98" s="33">
        <f t="shared" ca="1" si="11"/>
        <v>-0.11934756669227513</v>
      </c>
      <c r="Q98" s="33">
        <f t="shared" ca="1" si="12"/>
        <v>-0.24425292146409239</v>
      </c>
    </row>
    <row r="99" spans="1:17" s="23" customFormat="1" ht="12.75" x14ac:dyDescent="0.2">
      <c r="A99" s="35">
        <f t="shared" ca="1" si="13"/>
        <v>-0.62681060183725379</v>
      </c>
      <c r="M99" s="33">
        <f t="shared" ca="1" si="14"/>
        <v>-0.62681060183725379</v>
      </c>
      <c r="N99" s="33">
        <f t="shared" ca="1" si="15"/>
        <v>2.2421590090307308</v>
      </c>
      <c r="P99" s="33">
        <f t="shared" ca="1" si="11"/>
        <v>-0.10673401079978624</v>
      </c>
      <c r="Q99" s="33">
        <f t="shared" ca="1" si="12"/>
        <v>-0.23788594899925511</v>
      </c>
    </row>
    <row r="100" spans="1:17" s="23" customFormat="1" ht="12.75" x14ac:dyDescent="0.2">
      <c r="A100" s="35">
        <f t="shared" ca="1" si="13"/>
        <v>-0.18494310805041878</v>
      </c>
      <c r="M100" s="33">
        <f t="shared" ca="1" si="14"/>
        <v>-0.18494310805041878</v>
      </c>
      <c r="N100" s="33">
        <f t="shared" ca="1" si="15"/>
        <v>0.13552304090791178</v>
      </c>
      <c r="P100" s="33">
        <f t="shared" ca="1" si="11"/>
        <v>-9.4137414323536367E-2</v>
      </c>
      <c r="Q100" s="33">
        <f t="shared" ca="1" si="12"/>
        <v>-0.20317189500057783</v>
      </c>
    </row>
    <row r="101" spans="1:17" s="23" customFormat="1" ht="12.75" x14ac:dyDescent="0.2">
      <c r="A101" s="35">
        <f t="shared" ca="1" si="13"/>
        <v>0.42014143718846325</v>
      </c>
      <c r="M101" s="33">
        <f t="shared" ca="1" si="14"/>
        <v>0.42014143718846325</v>
      </c>
      <c r="N101" s="33">
        <f t="shared" ca="1" si="15"/>
        <v>1.0355871942980546</v>
      </c>
      <c r="P101" s="33">
        <f t="shared" ca="1" si="11"/>
        <v>-8.1555737930718422E-2</v>
      </c>
      <c r="Q101" s="33">
        <f t="shared" ca="1" si="12"/>
        <v>-0.2004636393441418</v>
      </c>
    </row>
    <row r="102" spans="1:17" s="23" customFormat="1" ht="12.75" x14ac:dyDescent="0.2">
      <c r="A102" s="35">
        <f t="shared" ca="1" si="13"/>
        <v>-0.19542034386776552</v>
      </c>
      <c r="M102" s="33">
        <f t="shared" ca="1" si="14"/>
        <v>-0.19542034386776552</v>
      </c>
      <c r="N102" s="33">
        <f t="shared" ca="1" si="15"/>
        <v>2.2893027611430927</v>
      </c>
      <c r="P102" s="33">
        <f t="shared" ca="1" si="11"/>
        <v>-6.8986958972328066E-2</v>
      </c>
      <c r="Q102" s="33">
        <f t="shared" ca="1" si="12"/>
        <v>-0.19542034386776552</v>
      </c>
    </row>
    <row r="103" spans="1:17" s="23" customFormat="1" ht="12.75" x14ac:dyDescent="0.2">
      <c r="A103" s="35">
        <f t="shared" ca="1" si="13"/>
        <v>0.15425355372106636</v>
      </c>
      <c r="M103" s="33">
        <f t="shared" ca="1" si="14"/>
        <v>0.15425355372106636</v>
      </c>
      <c r="N103" s="33">
        <f t="shared" ca="1" si="15"/>
        <v>2.1810074785721802</v>
      </c>
      <c r="P103" s="33">
        <f t="shared" ca="1" si="11"/>
        <v>-5.642906916247406E-2</v>
      </c>
      <c r="Q103" s="33">
        <f t="shared" ca="1" si="12"/>
        <v>-0.19490078778823697</v>
      </c>
    </row>
    <row r="104" spans="1:17" s="23" customFormat="1" ht="12.75" x14ac:dyDescent="0.2">
      <c r="A104" s="35">
        <f t="shared" ca="1" si="13"/>
        <v>-2.9776988389416532</v>
      </c>
      <c r="M104" s="33">
        <f t="shared" ca="1" si="14"/>
        <v>-2.9776988389416532</v>
      </c>
      <c r="N104" s="33">
        <f t="shared" ca="1" si="15"/>
        <v>-1.3365238231262278</v>
      </c>
      <c r="P104" s="33">
        <f t="shared" ref="P104:P135" ca="1" si="16">_xlfn.NORM.S.INV((ROW()-ROW($P$7)-0.5)/$C$8)</f>
        <v>-4.388007229940119E-2</v>
      </c>
      <c r="Q104" s="33">
        <f t="shared" ref="Q104:Q135" ca="1" si="17">SMALL($A$8:$A$207,ROW()-ROW($Q$7))</f>
        <v>-0.18494310805041878</v>
      </c>
    </row>
    <row r="105" spans="1:17" s="23" customFormat="1" ht="12.75" x14ac:dyDescent="0.2">
      <c r="A105" s="35">
        <f t="shared" ca="1" si="13"/>
        <v>0.81365589504340818</v>
      </c>
      <c r="M105" s="33">
        <f t="shared" ca="1" si="14"/>
        <v>0.81365589504340818</v>
      </c>
      <c r="N105" s="33">
        <f t="shared" ca="1" si="15"/>
        <v>-2.684195647814744</v>
      </c>
      <c r="P105" s="33">
        <f t="shared" ca="1" si="16"/>
        <v>-3.1337982021426625E-2</v>
      </c>
      <c r="Q105" s="33">
        <f t="shared" ca="1" si="17"/>
        <v>-0.17559054109350053</v>
      </c>
    </row>
    <row r="106" spans="1:17" s="23" customFormat="1" ht="12.75" x14ac:dyDescent="0.2">
      <c r="A106" s="35">
        <f t="shared" ca="1" si="13"/>
        <v>0.47121343856096481</v>
      </c>
      <c r="M106" s="33">
        <f t="shared" ca="1" si="14"/>
        <v>0.47121343856096481</v>
      </c>
      <c r="N106" s="33">
        <f t="shared" ca="1" si="15"/>
        <v>0.69294944250980794</v>
      </c>
      <c r="P106" s="33">
        <f t="shared" ca="1" si="16"/>
        <v>-1.8800819591187675E-2</v>
      </c>
      <c r="Q106" s="33">
        <f t="shared" ca="1" si="17"/>
        <v>-0.15587337159053904</v>
      </c>
    </row>
    <row r="107" spans="1:17" s="23" customFormat="1" ht="12.75" x14ac:dyDescent="0.2">
      <c r="A107" s="35">
        <f t="shared" ca="1" si="13"/>
        <v>-0.25313684786108359</v>
      </c>
      <c r="M107" s="33">
        <f t="shared" ca="1" si="14"/>
        <v>-0.25313684786108359</v>
      </c>
      <c r="N107" s="33">
        <f t="shared" ca="1" si="15"/>
        <v>0.18771076543446252</v>
      </c>
      <c r="P107" s="33">
        <f t="shared" ca="1" si="16"/>
        <v>-6.2666117017504746E-3</v>
      </c>
      <c r="Q107" s="33">
        <f t="shared" ca="1" si="17"/>
        <v>-0.14949008772365874</v>
      </c>
    </row>
    <row r="108" spans="1:17" s="23" customFormat="1" ht="12.75" x14ac:dyDescent="0.2">
      <c r="A108" s="35">
        <f t="shared" ca="1" si="13"/>
        <v>0.43705269906848299</v>
      </c>
      <c r="M108" s="33">
        <f t="shared" ca="1" si="14"/>
        <v>0.43705269906848299</v>
      </c>
      <c r="N108" s="33">
        <f t="shared" ca="1" si="15"/>
        <v>1.9585322131566913</v>
      </c>
      <c r="P108" s="33">
        <f t="shared" ca="1" si="16"/>
        <v>6.266611701750335E-3</v>
      </c>
      <c r="Q108" s="33">
        <f t="shared" ca="1" si="17"/>
        <v>-0.14662345798546267</v>
      </c>
    </row>
    <row r="109" spans="1:17" s="23" customFormat="1" ht="12.75" x14ac:dyDescent="0.2">
      <c r="A109" s="35">
        <f t="shared" ca="1" si="13"/>
        <v>-3.0485278741493479E-2</v>
      </c>
      <c r="M109" s="33">
        <f t="shared" ca="1" si="14"/>
        <v>-3.0485278741493479E-2</v>
      </c>
      <c r="N109" s="33">
        <f t="shared" ca="1" si="15"/>
        <v>0.51949219552275583</v>
      </c>
      <c r="P109" s="33">
        <f t="shared" ca="1" si="16"/>
        <v>1.8800819591187536E-2</v>
      </c>
      <c r="Q109" s="33">
        <f t="shared" ca="1" si="17"/>
        <v>-0.14038199518203667</v>
      </c>
    </row>
    <row r="110" spans="1:17" s="23" customFormat="1" ht="12.75" x14ac:dyDescent="0.2">
      <c r="A110" s="35">
        <f t="shared" ca="1" si="13"/>
        <v>-0.64390848024540326</v>
      </c>
      <c r="M110" s="33">
        <f t="shared" ca="1" si="14"/>
        <v>-0.64390848024540326</v>
      </c>
      <c r="N110" s="33">
        <f t="shared" ca="1" si="15"/>
        <v>-0.62248669698858716</v>
      </c>
      <c r="P110" s="33">
        <f t="shared" ca="1" si="16"/>
        <v>3.1337982021426479E-2</v>
      </c>
      <c r="Q110" s="33">
        <f t="shared" ca="1" si="17"/>
        <v>-0.13268905842511902</v>
      </c>
    </row>
    <row r="111" spans="1:17" s="23" customFormat="1" ht="12.75" x14ac:dyDescent="0.2">
      <c r="A111" s="35">
        <f t="shared" ca="1" si="13"/>
        <v>-0.49293428355371871</v>
      </c>
      <c r="M111" s="33">
        <f t="shared" ca="1" si="14"/>
        <v>-0.49293428355371871</v>
      </c>
      <c r="N111" s="33">
        <f t="shared" ca="1" si="15"/>
        <v>2.4255284236987134</v>
      </c>
      <c r="P111" s="33">
        <f t="shared" ca="1" si="16"/>
        <v>4.3880072299401045E-2</v>
      </c>
      <c r="Q111" s="33">
        <f t="shared" ca="1" si="17"/>
        <v>-0.1292108093354494</v>
      </c>
    </row>
    <row r="112" spans="1:17" s="23" customFormat="1" ht="12.75" x14ac:dyDescent="0.2">
      <c r="A112" s="35">
        <f t="shared" ca="1" si="13"/>
        <v>4.7144926709006857E-2</v>
      </c>
      <c r="M112" s="33">
        <f t="shared" ca="1" si="14"/>
        <v>4.7144926709006857E-2</v>
      </c>
      <c r="N112" s="33">
        <f t="shared" ca="1" si="15"/>
        <v>-0.88735776930671761</v>
      </c>
      <c r="P112" s="33">
        <f t="shared" ca="1" si="16"/>
        <v>5.6429069162473922E-2</v>
      </c>
      <c r="Q112" s="33">
        <f t="shared" ca="1" si="17"/>
        <v>-6.0048265751707394E-2</v>
      </c>
    </row>
    <row r="113" spans="1:17" s="23" customFormat="1" ht="12.75" x14ac:dyDescent="0.2">
      <c r="A113" s="35">
        <f t="shared" ca="1" si="13"/>
        <v>-1.3821975449430668</v>
      </c>
      <c r="M113" s="33">
        <f t="shared" ca="1" si="14"/>
        <v>-1.3821975449430668</v>
      </c>
      <c r="N113" s="33">
        <f t="shared" ca="1" si="15"/>
        <v>-1.6390352837171107</v>
      </c>
      <c r="P113" s="33">
        <f t="shared" ca="1" si="16"/>
        <v>6.8986958972327914E-2</v>
      </c>
      <c r="Q113" s="33">
        <f t="shared" ca="1" si="17"/>
        <v>-5.6892200824611425E-2</v>
      </c>
    </row>
    <row r="114" spans="1:17" s="23" customFormat="1" ht="12.75" x14ac:dyDescent="0.2">
      <c r="A114" s="35">
        <f t="shared" ca="1" si="13"/>
        <v>0.33366037092883782</v>
      </c>
      <c r="M114" s="33">
        <f t="shared" ca="1" si="14"/>
        <v>0.33366037092883782</v>
      </c>
      <c r="N114" s="33">
        <f t="shared" ca="1" si="15"/>
        <v>-0.92497397767436773</v>
      </c>
      <c r="P114" s="33">
        <f t="shared" ca="1" si="16"/>
        <v>8.1555737930718422E-2</v>
      </c>
      <c r="Q114" s="33">
        <f t="shared" ca="1" si="17"/>
        <v>-3.0485278741493479E-2</v>
      </c>
    </row>
    <row r="115" spans="1:17" s="23" customFormat="1" ht="12.75" x14ac:dyDescent="0.2">
      <c r="A115" s="35">
        <f t="shared" ca="1" si="13"/>
        <v>1.1633000577761998</v>
      </c>
      <c r="M115" s="33">
        <f t="shared" ca="1" si="14"/>
        <v>1.1633000577761998</v>
      </c>
      <c r="N115" s="33">
        <f t="shared" ca="1" si="15"/>
        <v>0.35003322804613335</v>
      </c>
      <c r="P115" s="33">
        <f t="shared" ca="1" si="16"/>
        <v>9.4137414323536367E-2</v>
      </c>
      <c r="Q115" s="33">
        <f t="shared" ca="1" si="17"/>
        <v>-2.8159823246668981E-2</v>
      </c>
    </row>
    <row r="116" spans="1:17" s="23" customFormat="1" ht="12.75" x14ac:dyDescent="0.2">
      <c r="A116" s="35">
        <f t="shared" ca="1" si="13"/>
        <v>-0.36447871830212336</v>
      </c>
      <c r="M116" s="33">
        <f t="shared" ca="1" si="14"/>
        <v>-0.36447871830212336</v>
      </c>
      <c r="N116" s="33">
        <f t="shared" ca="1" si="15"/>
        <v>-1.5445637022209673</v>
      </c>
      <c r="P116" s="33">
        <f t="shared" ca="1" si="16"/>
        <v>0.10673401079978624</v>
      </c>
      <c r="Q116" s="33">
        <f t="shared" ca="1" si="17"/>
        <v>-2.5912517600168789E-2</v>
      </c>
    </row>
    <row r="117" spans="1:17" s="23" customFormat="1" ht="12.75" x14ac:dyDescent="0.2">
      <c r="A117" s="35">
        <f t="shared" ca="1" si="13"/>
        <v>1.3977344959855007</v>
      </c>
      <c r="M117" s="33">
        <f t="shared" ca="1" si="14"/>
        <v>1.3977344959855007</v>
      </c>
      <c r="N117" s="33">
        <f t="shared" ca="1" si="15"/>
        <v>-1.0445311618072355</v>
      </c>
      <c r="P117" s="33">
        <f t="shared" ca="1" si="16"/>
        <v>0.11934756669227513</v>
      </c>
      <c r="Q117" s="33">
        <f t="shared" ca="1" si="17"/>
        <v>-2.0241563361589762E-2</v>
      </c>
    </row>
    <row r="118" spans="1:17" s="23" customFormat="1" ht="12.75" x14ac:dyDescent="0.2">
      <c r="A118" s="35">
        <f t="shared" ca="1" si="13"/>
        <v>0.48033541400453605</v>
      </c>
      <c r="M118" s="33">
        <f t="shared" ca="1" si="14"/>
        <v>0.48033541400453605</v>
      </c>
      <c r="N118" s="33">
        <f t="shared" ca="1" si="15"/>
        <v>-0.88652097812476027</v>
      </c>
      <c r="P118" s="33">
        <f t="shared" ca="1" si="16"/>
        <v>0.13198014038704126</v>
      </c>
      <c r="Q118" s="33">
        <f t="shared" ca="1" si="17"/>
        <v>-1.8887634484109347E-2</v>
      </c>
    </row>
    <row r="119" spans="1:17" s="23" customFormat="1" ht="12.75" x14ac:dyDescent="0.2">
      <c r="A119" s="35">
        <f t="shared" ca="1" si="13"/>
        <v>-0.9011408031878948</v>
      </c>
      <c r="M119" s="33">
        <f t="shared" ca="1" si="14"/>
        <v>-0.9011408031878948</v>
      </c>
      <c r="N119" s="33">
        <f t="shared" ca="1" si="15"/>
        <v>-0.25113433146638808</v>
      </c>
      <c r="P119" s="33">
        <f t="shared" ca="1" si="16"/>
        <v>0.14463381174882106</v>
      </c>
      <c r="Q119" s="33">
        <f t="shared" ca="1" si="17"/>
        <v>6.0876500506699439E-3</v>
      </c>
    </row>
    <row r="120" spans="1:17" s="23" customFormat="1" ht="12.75" x14ac:dyDescent="0.2">
      <c r="A120" s="35">
        <f t="shared" ca="1" si="13"/>
        <v>-0.23788594899925511</v>
      </c>
      <c r="M120" s="33">
        <f t="shared" ca="1" si="14"/>
        <v>-0.23788594899925511</v>
      </c>
      <c r="N120" s="33">
        <f t="shared" ca="1" si="15"/>
        <v>-0.96837057700325513</v>
      </c>
      <c r="P120" s="33">
        <f t="shared" ca="1" si="16"/>
        <v>0.1573106846101707</v>
      </c>
      <c r="Q120" s="33">
        <f t="shared" ca="1" si="17"/>
        <v>1.3442282508717146E-2</v>
      </c>
    </row>
    <row r="121" spans="1:17" s="23" customFormat="1" ht="12.75" x14ac:dyDescent="0.2">
      <c r="A121" s="35">
        <f t="shared" ca="1" si="13"/>
        <v>1.3553934312111389</v>
      </c>
      <c r="M121" s="33">
        <f t="shared" ca="1" si="14"/>
        <v>1.3553934312111389</v>
      </c>
      <c r="N121" s="33">
        <f t="shared" ca="1" si="15"/>
        <v>0.14449044287681323</v>
      </c>
      <c r="P121" s="33">
        <f t="shared" ca="1" si="16"/>
        <v>0.17001288933221939</v>
      </c>
      <c r="Q121" s="33">
        <f t="shared" ca="1" si="17"/>
        <v>1.8518041804167919E-2</v>
      </c>
    </row>
    <row r="122" spans="1:17" s="23" customFormat="1" ht="12.75" x14ac:dyDescent="0.2">
      <c r="A122" s="35">
        <f t="shared" ca="1" si="13"/>
        <v>-0.75753919413329707</v>
      </c>
      <c r="M122" s="33">
        <f t="shared" ca="1" si="14"/>
        <v>-0.75753919413329707</v>
      </c>
      <c r="N122" s="33">
        <f t="shared" ca="1" si="15"/>
        <v>1.4556930100975904</v>
      </c>
      <c r="P122" s="33">
        <f t="shared" ca="1" si="16"/>
        <v>0.18274258544544394</v>
      </c>
      <c r="Q122" s="33">
        <f t="shared" ca="1" si="17"/>
        <v>4.7144926709006857E-2</v>
      </c>
    </row>
    <row r="123" spans="1:17" s="23" customFormat="1" ht="12.75" x14ac:dyDescent="0.2">
      <c r="A123" s="35">
        <f t="shared" ca="1" si="13"/>
        <v>-0.15587337159053904</v>
      </c>
      <c r="M123" s="33">
        <f t="shared" ca="1" si="14"/>
        <v>-0.15587337159053904</v>
      </c>
      <c r="N123" s="33">
        <f t="shared" ca="1" si="15"/>
        <v>-0.21299539766515663</v>
      </c>
      <c r="P123" s="33">
        <f t="shared" ca="1" si="16"/>
        <v>0.19550196437931941</v>
      </c>
      <c r="Q123" s="33">
        <f t="shared" ca="1" si="17"/>
        <v>5.3252578294548235E-2</v>
      </c>
    </row>
    <row r="124" spans="1:17" s="23" customFormat="1" ht="12.75" x14ac:dyDescent="0.2">
      <c r="A124" s="35">
        <f t="shared" ca="1" si="13"/>
        <v>1.6810009446257967</v>
      </c>
      <c r="M124" s="33">
        <f t="shared" ca="1" si="14"/>
        <v>1.6810009446257967</v>
      </c>
      <c r="N124" s="33">
        <f t="shared" ca="1" si="15"/>
        <v>-1.6331854593716</v>
      </c>
      <c r="P124" s="33">
        <f t="shared" ca="1" si="16"/>
        <v>0.20829325229022513</v>
      </c>
      <c r="Q124" s="33">
        <f t="shared" ca="1" si="17"/>
        <v>5.5760274483812849E-2</v>
      </c>
    </row>
    <row r="125" spans="1:17" s="23" customFormat="1" ht="12.75" x14ac:dyDescent="0.2">
      <c r="A125" s="35">
        <f t="shared" ca="1" si="13"/>
        <v>-0.66050637666249123</v>
      </c>
      <c r="M125" s="33">
        <f t="shared" ca="1" si="14"/>
        <v>-0.66050637666249123</v>
      </c>
      <c r="N125" s="33">
        <f t="shared" ca="1" si="15"/>
        <v>-2.5852040070139459</v>
      </c>
      <c r="P125" s="33">
        <f t="shared" ca="1" si="16"/>
        <v>0.22111871299757052</v>
      </c>
      <c r="Q125" s="33">
        <f t="shared" ca="1" si="17"/>
        <v>9.0488832812828823E-2</v>
      </c>
    </row>
    <row r="126" spans="1:17" s="23" customFormat="1" ht="12.75" x14ac:dyDescent="0.2">
      <c r="A126" s="35">
        <f t="shared" ca="1" si="13"/>
        <v>1.1043708649012225</v>
      </c>
      <c r="M126" s="33">
        <f t="shared" ca="1" si="14"/>
        <v>1.1043708649012225</v>
      </c>
      <c r="N126" s="33">
        <f t="shared" ca="1" si="15"/>
        <v>1.5117888961402697</v>
      </c>
      <c r="P126" s="33">
        <f t="shared" ca="1" si="16"/>
        <v>0.23398065103876436</v>
      </c>
      <c r="Q126" s="33">
        <f t="shared" ca="1" si="17"/>
        <v>0.118168962302605</v>
      </c>
    </row>
    <row r="127" spans="1:17" s="23" customFormat="1" ht="12.75" x14ac:dyDescent="0.2">
      <c r="A127" s="35">
        <f t="shared" ca="1" si="13"/>
        <v>0.87545403111758546</v>
      </c>
      <c r="M127" s="33">
        <f t="shared" ca="1" si="14"/>
        <v>0.87545403111758546</v>
      </c>
      <c r="N127" s="33">
        <f t="shared" ca="1" si="15"/>
        <v>0.20267730852091193</v>
      </c>
      <c r="P127" s="33">
        <f t="shared" ca="1" si="16"/>
        <v>0.24688141485437856</v>
      </c>
      <c r="Q127" s="33">
        <f t="shared" ca="1" si="17"/>
        <v>0.12375285302122295</v>
      </c>
    </row>
    <row r="128" spans="1:17" s="23" customFormat="1" ht="12.75" x14ac:dyDescent="0.2">
      <c r="A128" s="35">
        <f t="shared" ca="1" si="13"/>
        <v>0.68011440277687318</v>
      </c>
      <c r="M128" s="33">
        <f t="shared" ca="1" si="14"/>
        <v>0.68011440277687318</v>
      </c>
      <c r="N128" s="33">
        <f t="shared" ca="1" si="15"/>
        <v>-1.8335296325201169</v>
      </c>
      <c r="P128" s="33">
        <f t="shared" ca="1" si="16"/>
        <v>0.25982340011567695</v>
      </c>
      <c r="Q128" s="33">
        <f t="shared" ca="1" si="17"/>
        <v>0.14545367532172793</v>
      </c>
    </row>
    <row r="129" spans="1:17" s="23" customFormat="1" ht="12.75" x14ac:dyDescent="0.2">
      <c r="A129" s="35">
        <f t="shared" ca="1" si="13"/>
        <v>-1.8887634484109347E-2</v>
      </c>
      <c r="M129" s="33">
        <f t="shared" ca="1" si="14"/>
        <v>-1.8887634484109347E-2</v>
      </c>
      <c r="N129" s="33">
        <f t="shared" ca="1" si="15"/>
        <v>1.692348581072558</v>
      </c>
      <c r="P129" s="33">
        <f t="shared" ca="1" si="16"/>
        <v>0.27280905320758253</v>
      </c>
      <c r="Q129" s="33">
        <f t="shared" ca="1" si="17"/>
        <v>0.15425355372106636</v>
      </c>
    </row>
    <row r="130" spans="1:17" s="23" customFormat="1" ht="12.75" x14ac:dyDescent="0.2">
      <c r="A130" s="35">
        <f t="shared" ca="1" si="13"/>
        <v>1.2943698756825073</v>
      </c>
      <c r="M130" s="33">
        <f t="shared" ca="1" si="14"/>
        <v>1.2943698756825073</v>
      </c>
      <c r="N130" s="33">
        <f t="shared" ca="1" si="15"/>
        <v>2.3196782112290997</v>
      </c>
      <c r="P130" s="33">
        <f t="shared" ca="1" si="16"/>
        <v>0.28584087488116572</v>
      </c>
      <c r="Q130" s="33">
        <f t="shared" ca="1" si="17"/>
        <v>0.16215227584451297</v>
      </c>
    </row>
    <row r="131" spans="1:17" s="23" customFormat="1" ht="12.75" x14ac:dyDescent="0.2">
      <c r="A131" s="35">
        <f t="shared" ca="1" si="13"/>
        <v>0.26011168643001487</v>
      </c>
      <c r="M131" s="33">
        <f t="shared" ca="1" si="14"/>
        <v>0.26011168643001487</v>
      </c>
      <c r="N131" s="33">
        <f t="shared" ca="1" si="15"/>
        <v>1.4005306111287705</v>
      </c>
      <c r="P131" s="33">
        <f t="shared" ca="1" si="16"/>
        <v>0.29892142409085742</v>
      </c>
      <c r="Q131" s="33">
        <f t="shared" ca="1" si="17"/>
        <v>0.17219903787429794</v>
      </c>
    </row>
    <row r="132" spans="1:17" s="23" customFormat="1" ht="12.75" x14ac:dyDescent="0.2">
      <c r="A132" s="35">
        <f t="shared" ca="1" si="13"/>
        <v>-1.5012138769965866</v>
      </c>
      <c r="M132" s="33">
        <f t="shared" ca="1" si="14"/>
        <v>-1.5012138769965866</v>
      </c>
      <c r="N132" s="33">
        <f t="shared" ca="1" si="15"/>
        <v>-0.22730180806429612</v>
      </c>
      <c r="P132" s="33">
        <f t="shared" ca="1" si="16"/>
        <v>0.31205332203283237</v>
      </c>
      <c r="Q132" s="33">
        <f t="shared" ca="1" si="17"/>
        <v>0.17638662532885174</v>
      </c>
    </row>
    <row r="133" spans="1:17" s="23" customFormat="1" ht="12.75" x14ac:dyDescent="0.2">
      <c r="A133" s="35">
        <f t="shared" ca="1" si="13"/>
        <v>-0.38117710092632195</v>
      </c>
      <c r="M133" s="33">
        <f t="shared" ca="1" si="14"/>
        <v>-0.38117710092632195</v>
      </c>
      <c r="N133" s="33">
        <f t="shared" ca="1" si="15"/>
        <v>2.4086805208665263</v>
      </c>
      <c r="P133" s="33">
        <f t="shared" ca="1" si="16"/>
        <v>0.3252392564023952</v>
      </c>
      <c r="Q133" s="33">
        <f t="shared" ca="1" si="17"/>
        <v>0.19832692519611178</v>
      </c>
    </row>
    <row r="134" spans="1:17" s="23" customFormat="1" ht="12.75" x14ac:dyDescent="0.2">
      <c r="A134" s="35">
        <f t="shared" ca="1" si="13"/>
        <v>-0.5029827484248901</v>
      </c>
      <c r="M134" s="33">
        <f t="shared" ca="1" si="14"/>
        <v>-0.5029827484248901</v>
      </c>
      <c r="N134" s="33">
        <f t="shared" ca="1" si="15"/>
        <v>0.96954480906954865</v>
      </c>
      <c r="P134" s="33">
        <f t="shared" ca="1" si="16"/>
        <v>0.33848198588973966</v>
      </c>
      <c r="Q134" s="33">
        <f t="shared" ca="1" si="17"/>
        <v>0.20758186506967144</v>
      </c>
    </row>
    <row r="135" spans="1:17" s="23" customFormat="1" ht="12.75" x14ac:dyDescent="0.2">
      <c r="A135" s="35">
        <f t="shared" ca="1" si="13"/>
        <v>-2.5912517600168789E-2</v>
      </c>
      <c r="M135" s="33">
        <f t="shared" ca="1" si="14"/>
        <v>-2.5912517600168789E-2</v>
      </c>
      <c r="N135" s="33">
        <f t="shared" ca="1" si="15"/>
        <v>1.9698288344643</v>
      </c>
      <c r="P135" s="33">
        <f t="shared" ca="1" si="16"/>
        <v>0.35178434493515615</v>
      </c>
      <c r="Q135" s="33">
        <f t="shared" ca="1" si="17"/>
        <v>0.20787975029865993</v>
      </c>
    </row>
    <row r="136" spans="1:17" s="23" customFormat="1" ht="12.75" x14ac:dyDescent="0.2">
      <c r="A136" s="35">
        <f t="shared" ca="1" si="13"/>
        <v>-1.1052607819502822</v>
      </c>
      <c r="M136" s="33">
        <f t="shared" ca="1" si="14"/>
        <v>-1.1052607819502822</v>
      </c>
      <c r="N136" s="33">
        <f t="shared" ca="1" si="15"/>
        <v>0.33895246560794057</v>
      </c>
      <c r="P136" s="33">
        <f t="shared" ref="P136:P167" ca="1" si="18">_xlfn.NORM.S.INV((ROW()-ROW($P$7)-0.5)/$C$8)</f>
        <v>0.36514924876668203</v>
      </c>
      <c r="Q136" s="33">
        <f t="shared" ref="Q136:Q167" ca="1" si="19">SMALL($A$8:$A$207,ROW()-ROW($Q$7))</f>
        <v>0.21543713728126493</v>
      </c>
    </row>
    <row r="137" spans="1:17" s="23" customFormat="1" ht="12.75" x14ac:dyDescent="0.2">
      <c r="A137" s="35">
        <f t="shared" ref="A137:A200" ca="1" si="20">OFFSET($M137,,$F$5-1)</f>
        <v>-1.362994831984119</v>
      </c>
      <c r="M137" s="33">
        <f t="shared" ref="M137:M200" ca="1" si="21">_xlfn.NORM.S.INV(RAND())</f>
        <v>-1.362994831984119</v>
      </c>
      <c r="N137" s="33">
        <f t="shared" ref="N137:N200" ca="1" si="22">RAND()*6-3</f>
        <v>1.6377500274442713</v>
      </c>
      <c r="P137" s="33">
        <f t="shared" ca="1" si="18"/>
        <v>0.37857969874529807</v>
      </c>
      <c r="Q137" s="33">
        <f t="shared" ca="1" si="19"/>
        <v>0.23645237252652446</v>
      </c>
    </row>
    <row r="138" spans="1:17" s="23" customFormat="1" ht="12.75" x14ac:dyDescent="0.2">
      <c r="A138" s="35">
        <f t="shared" ca="1" si="20"/>
        <v>-0.59126822327177453</v>
      </c>
      <c r="M138" s="33">
        <f t="shared" ca="1" si="21"/>
        <v>-0.59126822327177453</v>
      </c>
      <c r="N138" s="33">
        <f t="shared" ca="1" si="22"/>
        <v>1.6676958692505126</v>
      </c>
      <c r="P138" s="33">
        <f t="shared" ca="1" si="18"/>
        <v>0.39207878804514951</v>
      </c>
      <c r="Q138" s="33">
        <f t="shared" ca="1" si="19"/>
        <v>0.25456900245709752</v>
      </c>
    </row>
    <row r="139" spans="1:17" s="23" customFormat="1" ht="12.75" x14ac:dyDescent="0.2">
      <c r="A139" s="35">
        <f t="shared" ca="1" si="20"/>
        <v>-0.91621220055227748</v>
      </c>
      <c r="M139" s="33">
        <f t="shared" ca="1" si="21"/>
        <v>-0.91621220055227748</v>
      </c>
      <c r="N139" s="33">
        <f t="shared" ca="1" si="22"/>
        <v>2.9455431549047004</v>
      </c>
      <c r="P139" s="33">
        <f t="shared" ca="1" si="18"/>
        <v>0.40564970769891451</v>
      </c>
      <c r="Q139" s="33">
        <f t="shared" ca="1" si="19"/>
        <v>0.25898738413729638</v>
      </c>
    </row>
    <row r="140" spans="1:17" s="23" customFormat="1" ht="12.75" x14ac:dyDescent="0.2">
      <c r="A140" s="35">
        <f t="shared" ca="1" si="20"/>
        <v>-0.19490078778823697</v>
      </c>
      <c r="M140" s="33">
        <f t="shared" ca="1" si="21"/>
        <v>-0.19490078778823697</v>
      </c>
      <c r="N140" s="33">
        <f t="shared" ca="1" si="22"/>
        <v>-0.57685760790860741</v>
      </c>
      <c r="P140" s="33">
        <f t="shared" ca="1" si="18"/>
        <v>0.41929575304139605</v>
      </c>
      <c r="Q140" s="33">
        <f t="shared" ca="1" si="19"/>
        <v>0.26011168643001487</v>
      </c>
    </row>
    <row r="141" spans="1:17" s="23" customFormat="1" ht="12.75" x14ac:dyDescent="0.2">
      <c r="A141" s="35">
        <f t="shared" ca="1" si="20"/>
        <v>-0.52642229548177932</v>
      </c>
      <c r="M141" s="33">
        <f t="shared" ca="1" si="21"/>
        <v>-0.52642229548177932</v>
      </c>
      <c r="N141" s="33">
        <f t="shared" ca="1" si="22"/>
        <v>-0.37691486137870012</v>
      </c>
      <c r="P141" s="33">
        <f t="shared" ca="1" si="18"/>
        <v>0.43302033058771872</v>
      </c>
      <c r="Q141" s="33">
        <f t="shared" ca="1" si="19"/>
        <v>0.26114390460210019</v>
      </c>
    </row>
    <row r="142" spans="1:17" s="23" customFormat="1" ht="12.75" x14ac:dyDescent="0.2">
      <c r="A142" s="35">
        <f t="shared" ca="1" si="20"/>
        <v>-0.5539266805631381</v>
      </c>
      <c r="M142" s="33">
        <f t="shared" ca="1" si="21"/>
        <v>-0.5539266805631381</v>
      </c>
      <c r="N142" s="33">
        <f t="shared" ca="1" si="22"/>
        <v>-2.7492956211443378</v>
      </c>
      <c r="P142" s="33">
        <f t="shared" ca="1" si="18"/>
        <v>0.44682696538622602</v>
      </c>
      <c r="Q142" s="33">
        <f t="shared" ca="1" si="19"/>
        <v>0.29179553401424396</v>
      </c>
    </row>
    <row r="143" spans="1:17" s="23" customFormat="1" ht="12.75" x14ac:dyDescent="0.2">
      <c r="A143" s="35">
        <f t="shared" ca="1" si="20"/>
        <v>-0.77576676637642572</v>
      </c>
      <c r="M143" s="33">
        <f t="shared" ca="1" si="21"/>
        <v>-0.77576676637642572</v>
      </c>
      <c r="N143" s="33">
        <f t="shared" ca="1" si="22"/>
        <v>-2.7395005469077001</v>
      </c>
      <c r="P143" s="33">
        <f t="shared" ca="1" si="18"/>
        <v>0.46071930889032536</v>
      </c>
      <c r="Q143" s="33">
        <f t="shared" ca="1" si="19"/>
        <v>0.29734575081711129</v>
      </c>
    </row>
    <row r="144" spans="1:17" s="23" customFormat="1" ht="12.75" x14ac:dyDescent="0.2">
      <c r="A144" s="35">
        <f t="shared" ca="1" si="20"/>
        <v>0.44931089741005986</v>
      </c>
      <c r="M144" s="33">
        <f t="shared" ca="1" si="21"/>
        <v>0.44931089741005986</v>
      </c>
      <c r="N144" s="33">
        <f t="shared" ca="1" si="22"/>
        <v>2.6129834657406157</v>
      </c>
      <c r="P144" s="33">
        <f t="shared" ca="1" si="18"/>
        <v>0.47470114739821306</v>
      </c>
      <c r="Q144" s="33">
        <f t="shared" ca="1" si="19"/>
        <v>0.3177216184090832</v>
      </c>
    </row>
    <row r="145" spans="1:17" s="23" customFormat="1" ht="12.75" x14ac:dyDescent="0.2">
      <c r="A145" s="35">
        <f t="shared" ca="1" si="20"/>
        <v>0.19832692519611178</v>
      </c>
      <c r="M145" s="33">
        <f t="shared" ca="1" si="21"/>
        <v>0.19832692519611178</v>
      </c>
      <c r="N145" s="33">
        <f t="shared" ca="1" si="22"/>
        <v>-1.393871234726711</v>
      </c>
      <c r="P145" s="33">
        <f t="shared" ca="1" si="18"/>
        <v>0.48877641111466941</v>
      </c>
      <c r="Q145" s="33">
        <f t="shared" ca="1" si="19"/>
        <v>0.3221510596880896</v>
      </c>
    </row>
    <row r="146" spans="1:17" s="23" customFormat="1" ht="12.75" x14ac:dyDescent="0.2">
      <c r="A146" s="35">
        <f t="shared" ca="1" si="20"/>
        <v>1.9438456493105778</v>
      </c>
      <c r="M146" s="33">
        <f t="shared" ca="1" si="21"/>
        <v>1.9438456493105778</v>
      </c>
      <c r="N146" s="33">
        <f t="shared" ca="1" si="22"/>
        <v>2.1978792911654814</v>
      </c>
      <c r="P146" s="33">
        <f t="shared" ca="1" si="18"/>
        <v>0.50294918389505805</v>
      </c>
      <c r="Q146" s="33">
        <f t="shared" ca="1" si="19"/>
        <v>0.32221528059886095</v>
      </c>
    </row>
    <row r="147" spans="1:17" s="23" customFormat="1" ht="12.75" x14ac:dyDescent="0.2">
      <c r="A147" s="35">
        <f t="shared" ca="1" si="20"/>
        <v>-0.53661025677383212</v>
      </c>
      <c r="M147" s="33">
        <f t="shared" ca="1" si="21"/>
        <v>-0.53661025677383212</v>
      </c>
      <c r="N147" s="33">
        <f t="shared" ca="1" si="22"/>
        <v>-1.7818616718672566</v>
      </c>
      <c r="P147" s="33">
        <f t="shared" ca="1" si="18"/>
        <v>0.51722371373836373</v>
      </c>
      <c r="Q147" s="33">
        <f t="shared" ca="1" si="19"/>
        <v>0.33366037092883782</v>
      </c>
    </row>
    <row r="148" spans="1:17" s="23" customFormat="1" ht="12.75" x14ac:dyDescent="0.2">
      <c r="A148" s="35">
        <f t="shared" ca="1" si="20"/>
        <v>-0.28924655202293564</v>
      </c>
      <c r="M148" s="33">
        <f t="shared" ca="1" si="21"/>
        <v>-0.28924655202293564</v>
      </c>
      <c r="N148" s="33">
        <f t="shared" ca="1" si="22"/>
        <v>2.585194505395318</v>
      </c>
      <c r="P148" s="33">
        <f t="shared" ca="1" si="18"/>
        <v>0.53160442410370579</v>
      </c>
      <c r="Q148" s="33">
        <f t="shared" ca="1" si="19"/>
        <v>0.34747860628499638</v>
      </c>
    </row>
    <row r="149" spans="1:17" s="23" customFormat="1" ht="12.75" x14ac:dyDescent="0.2">
      <c r="A149" s="35">
        <f t="shared" ca="1" si="20"/>
        <v>0.63715206408074909</v>
      </c>
      <c r="M149" s="33">
        <f t="shared" ca="1" si="21"/>
        <v>0.63715206408074909</v>
      </c>
      <c r="N149" s="33">
        <f t="shared" ca="1" si="22"/>
        <v>1.0506849128704303</v>
      </c>
      <c r="P149" s="33">
        <f t="shared" ca="1" si="18"/>
        <v>0.54609592613335589</v>
      </c>
      <c r="Q149" s="33">
        <f t="shared" ca="1" si="19"/>
        <v>0.40206519581625383</v>
      </c>
    </row>
    <row r="150" spans="1:17" s="23" customFormat="1" ht="12.75" x14ac:dyDescent="0.2">
      <c r="A150" s="35">
        <f t="shared" ca="1" si="20"/>
        <v>-1.2352444660590025</v>
      </c>
      <c r="M150" s="33">
        <f t="shared" ca="1" si="21"/>
        <v>-1.2352444660590025</v>
      </c>
      <c r="N150" s="33">
        <f t="shared" ca="1" si="22"/>
        <v>1.7609565036105836</v>
      </c>
      <c r="P150" s="33">
        <f t="shared" ca="1" si="18"/>
        <v>0.5607030318750833</v>
      </c>
      <c r="Q150" s="33">
        <f t="shared" ca="1" si="19"/>
        <v>0.4130573010617582</v>
      </c>
    </row>
    <row r="151" spans="1:17" s="23" customFormat="1" ht="12.75" x14ac:dyDescent="0.2">
      <c r="A151" s="35">
        <f t="shared" ca="1" si="20"/>
        <v>-0.89078898560194408</v>
      </c>
      <c r="M151" s="33">
        <f t="shared" ca="1" si="21"/>
        <v>-0.89078898560194408</v>
      </c>
      <c r="N151" s="33">
        <f t="shared" ca="1" si="22"/>
        <v>-2.5131001636247703</v>
      </c>
      <c r="P151" s="33">
        <f t="shared" ca="1" si="18"/>
        <v>0.5754307686077732</v>
      </c>
      <c r="Q151" s="33">
        <f t="shared" ca="1" si="19"/>
        <v>0.42014143718846325</v>
      </c>
    </row>
    <row r="152" spans="1:17" s="23" customFormat="1" ht="12.75" x14ac:dyDescent="0.2">
      <c r="A152" s="35">
        <f t="shared" ca="1" si="20"/>
        <v>-1.4216347424009164</v>
      </c>
      <c r="M152" s="33">
        <f t="shared" ca="1" si="21"/>
        <v>-1.4216347424009164</v>
      </c>
      <c r="N152" s="33">
        <f t="shared" ca="1" si="22"/>
        <v>1.6038074847730064</v>
      </c>
      <c r="P152" s="33">
        <f t="shared" ca="1" si="18"/>
        <v>0.59028439438696867</v>
      </c>
      <c r="Q152" s="33">
        <f t="shared" ca="1" si="19"/>
        <v>0.42234530646013968</v>
      </c>
    </row>
    <row r="153" spans="1:17" s="23" customFormat="1" ht="12.75" x14ac:dyDescent="0.2">
      <c r="A153" s="35">
        <f t="shared" ca="1" si="20"/>
        <v>-0.8220781705278698</v>
      </c>
      <c r="M153" s="33">
        <f t="shared" ca="1" si="21"/>
        <v>-0.8220781705278698</v>
      </c>
      <c r="N153" s="33">
        <f t="shared" ca="1" si="22"/>
        <v>2.1680005191912972</v>
      </c>
      <c r="P153" s="33">
        <f t="shared" ca="1" si="18"/>
        <v>0.60526941494150943</v>
      </c>
      <c r="Q153" s="33">
        <f t="shared" ca="1" si="19"/>
        <v>0.43584056563713647</v>
      </c>
    </row>
    <row r="154" spans="1:17" s="23" customFormat="1" ht="12.75" x14ac:dyDescent="0.2">
      <c r="A154" s="35">
        <f t="shared" ca="1" si="20"/>
        <v>1.3720895606120367</v>
      </c>
      <c r="M154" s="33">
        <f t="shared" ca="1" si="21"/>
        <v>1.3720895606120367</v>
      </c>
      <c r="N154" s="33">
        <f t="shared" ca="1" si="22"/>
        <v>2.7394314947417193</v>
      </c>
      <c r="P154" s="33">
        <f t="shared" ca="1" si="18"/>
        <v>0.62039160206907773</v>
      </c>
      <c r="Q154" s="33">
        <f t="shared" ca="1" si="19"/>
        <v>0.43705269906848299</v>
      </c>
    </row>
    <row r="155" spans="1:17" s="23" customFormat="1" ht="12.75" x14ac:dyDescent="0.2">
      <c r="A155" s="35">
        <f t="shared" ca="1" si="20"/>
        <v>1.2827419550423609</v>
      </c>
      <c r="M155" s="33">
        <f t="shared" ca="1" si="21"/>
        <v>1.2827419550423609</v>
      </c>
      <c r="N155" s="33">
        <f t="shared" ca="1" si="22"/>
        <v>2.2124473155228994</v>
      </c>
      <c r="P155" s="33">
        <f t="shared" ca="1" si="18"/>
        <v>0.63565701369758265</v>
      </c>
      <c r="Q155" s="33">
        <f t="shared" ca="1" si="19"/>
        <v>0.4456042722483371</v>
      </c>
    </row>
    <row r="156" spans="1:17" s="23" customFormat="1" ht="12.75" x14ac:dyDescent="0.2">
      <c r="A156" s="35">
        <f t="shared" ca="1" si="20"/>
        <v>1.6960194003102942</v>
      </c>
      <c r="M156" s="33">
        <f t="shared" ca="1" si="21"/>
        <v>1.6960194003102942</v>
      </c>
      <c r="N156" s="33">
        <f t="shared" ca="1" si="22"/>
        <v>2.7623526687319302</v>
      </c>
      <c r="P156" s="33">
        <f t="shared" ca="1" si="18"/>
        <v>0.65107201580132668</v>
      </c>
      <c r="Q156" s="33">
        <f t="shared" ca="1" si="19"/>
        <v>0.44931089741005986</v>
      </c>
    </row>
    <row r="157" spans="1:17" s="23" customFormat="1" ht="12.75" x14ac:dyDescent="0.2">
      <c r="A157" s="35">
        <f t="shared" ca="1" si="20"/>
        <v>-0.8589058946637923</v>
      </c>
      <c r="M157" s="33">
        <f t="shared" ca="1" si="21"/>
        <v>-0.8589058946637923</v>
      </c>
      <c r="N157" s="33">
        <f t="shared" ca="1" si="22"/>
        <v>2.5297777974309437</v>
      </c>
      <c r="P157" s="33">
        <f t="shared" ca="1" si="18"/>
        <v>0.66664330638630676</v>
      </c>
      <c r="Q157" s="33">
        <f t="shared" ca="1" si="19"/>
        <v>0.45089937529544477</v>
      </c>
    </row>
    <row r="158" spans="1:17" s="23" customFormat="1" ht="12.75" x14ac:dyDescent="0.2">
      <c r="A158" s="35">
        <f t="shared" ca="1" si="20"/>
        <v>0.89678205214951634</v>
      </c>
      <c r="M158" s="33">
        <f t="shared" ca="1" si="21"/>
        <v>0.89678205214951634</v>
      </c>
      <c r="N158" s="33">
        <f t="shared" ca="1" si="22"/>
        <v>2.2242073367329551</v>
      </c>
      <c r="P158" s="33">
        <f t="shared" ca="1" si="18"/>
        <v>0.68237794178843325</v>
      </c>
      <c r="Q158" s="33">
        <f t="shared" ca="1" si="19"/>
        <v>0.46052195562874654</v>
      </c>
    </row>
    <row r="159" spans="1:17" s="23" customFormat="1" ht="12.75" x14ac:dyDescent="0.2">
      <c r="A159" s="35">
        <f t="shared" ca="1" si="20"/>
        <v>-1.3177097923613208</v>
      </c>
      <c r="M159" s="33">
        <f t="shared" ca="1" si="21"/>
        <v>-1.3177097923613208</v>
      </c>
      <c r="N159" s="33">
        <f t="shared" ca="1" si="22"/>
        <v>-0.72055304621174621</v>
      </c>
      <c r="P159" s="33">
        <f t="shared" ca="1" si="18"/>
        <v>0.6982833655625873</v>
      </c>
      <c r="Q159" s="33">
        <f t="shared" ca="1" si="19"/>
        <v>0.47121343856096481</v>
      </c>
    </row>
    <row r="160" spans="1:17" s="23" customFormat="1" ht="12.75" x14ac:dyDescent="0.2">
      <c r="A160" s="35">
        <f t="shared" ca="1" si="20"/>
        <v>1.3896395904685261</v>
      </c>
      <c r="M160" s="33">
        <f t="shared" ca="1" si="21"/>
        <v>1.3896395904685261</v>
      </c>
      <c r="N160" s="33">
        <f t="shared" ca="1" si="22"/>
        <v>2.6991903529184409</v>
      </c>
      <c r="P160" s="33">
        <f t="shared" ca="1" si="18"/>
        <v>0.71436744028018784</v>
      </c>
      <c r="Q160" s="33">
        <f t="shared" ca="1" si="19"/>
        <v>0.48033541400453605</v>
      </c>
    </row>
    <row r="161" spans="1:17" s="23" customFormat="1" ht="12.75" x14ac:dyDescent="0.2">
      <c r="A161" s="35">
        <f t="shared" ca="1" si="20"/>
        <v>-1.5050310900163326</v>
      </c>
      <c r="M161" s="33">
        <f t="shared" ca="1" si="21"/>
        <v>-1.5050310900163326</v>
      </c>
      <c r="N161" s="33">
        <f t="shared" ca="1" si="22"/>
        <v>-2.5069561710853767</v>
      </c>
      <c r="P161" s="33">
        <f t="shared" ca="1" si="18"/>
        <v>0.73063848259937203</v>
      </c>
      <c r="Q161" s="33">
        <f t="shared" ca="1" si="19"/>
        <v>0.48380106914877663</v>
      </c>
    </row>
    <row r="162" spans="1:17" s="23" customFormat="1" ht="12.75" x14ac:dyDescent="0.2">
      <c r="A162" s="35">
        <f t="shared" ca="1" si="20"/>
        <v>0.4130573010617582</v>
      </c>
      <c r="M162" s="33">
        <f t="shared" ca="1" si="21"/>
        <v>0.4130573010617582</v>
      </c>
      <c r="N162" s="33">
        <f t="shared" ca="1" si="22"/>
        <v>0.61853635680335195</v>
      </c>
      <c r="P162" s="33">
        <f t="shared" ca="1" si="18"/>
        <v>0.74710530202624492</v>
      </c>
      <c r="Q162" s="33">
        <f t="shared" ca="1" si="19"/>
        <v>0.49534246030532458</v>
      </c>
    </row>
    <row r="163" spans="1:17" s="23" customFormat="1" ht="12.75" x14ac:dyDescent="0.2">
      <c r="A163" s="35">
        <f t="shared" ca="1" si="20"/>
        <v>0.25456900245709752</v>
      </c>
      <c r="M163" s="33">
        <f t="shared" ca="1" si="21"/>
        <v>0.25456900245709752</v>
      </c>
      <c r="N163" s="33">
        <f t="shared" ca="1" si="22"/>
        <v>1.9142980237767393</v>
      </c>
      <c r="P163" s="33">
        <f t="shared" ca="1" si="18"/>
        <v>0.76377724384952272</v>
      </c>
      <c r="Q163" s="33">
        <f t="shared" ca="1" si="19"/>
        <v>0.5523733181654773</v>
      </c>
    </row>
    <row r="164" spans="1:17" s="23" customFormat="1" ht="12.75" x14ac:dyDescent="0.2">
      <c r="A164" s="35">
        <f t="shared" ca="1" si="20"/>
        <v>1.3442282508717146E-2</v>
      </c>
      <c r="M164" s="33">
        <f t="shared" ca="1" si="21"/>
        <v>1.3442282508717146E-2</v>
      </c>
      <c r="N164" s="33">
        <f t="shared" ca="1" si="22"/>
        <v>2.0676620363329627</v>
      </c>
      <c r="P164" s="33">
        <f t="shared" ca="1" si="18"/>
        <v>0.78066423680623365</v>
      </c>
      <c r="Q164" s="33">
        <f t="shared" ca="1" si="19"/>
        <v>0.57584611197479807</v>
      </c>
    </row>
    <row r="165" spans="1:17" s="23" customFormat="1" ht="12.75" x14ac:dyDescent="0.2">
      <c r="A165" s="35">
        <f t="shared" ca="1" si="20"/>
        <v>-0.46845991769472495</v>
      </c>
      <c r="M165" s="33">
        <f t="shared" ca="1" si="21"/>
        <v>-0.46845991769472495</v>
      </c>
      <c r="N165" s="33">
        <f t="shared" ca="1" si="22"/>
        <v>0.41914027185940839</v>
      </c>
      <c r="P165" s="33">
        <f t="shared" ca="1" si="18"/>
        <v>0.79777684612523825</v>
      </c>
      <c r="Q165" s="33">
        <f t="shared" ca="1" si="19"/>
        <v>0.5793959864473851</v>
      </c>
    </row>
    <row r="166" spans="1:17" s="23" customFormat="1" ht="12.75" x14ac:dyDescent="0.2">
      <c r="A166" s="35">
        <f t="shared" ca="1" si="20"/>
        <v>0.118168962302605</v>
      </c>
      <c r="M166" s="33">
        <f t="shared" ca="1" si="21"/>
        <v>0.118168962302605</v>
      </c>
      <c r="N166" s="33">
        <f t="shared" ca="1" si="22"/>
        <v>-2.877524433887082</v>
      </c>
      <c r="P166" s="33">
        <f t="shared" ca="1" si="18"/>
        <v>0.81512633270115509</v>
      </c>
      <c r="Q166" s="33">
        <f t="shared" ca="1" si="19"/>
        <v>0.59645004472091778</v>
      </c>
    </row>
    <row r="167" spans="1:17" s="23" customFormat="1" ht="12.75" x14ac:dyDescent="0.2">
      <c r="A167" s="35">
        <f t="shared" ca="1" si="20"/>
        <v>-0.39830384234389493</v>
      </c>
      <c r="M167" s="33">
        <f t="shared" ca="1" si="21"/>
        <v>-0.39830384234389493</v>
      </c>
      <c r="N167" s="33">
        <f t="shared" ca="1" si="22"/>
        <v>1.1627308778104899</v>
      </c>
      <c r="P167" s="33">
        <f t="shared" ca="1" si="18"/>
        <v>0.83272471927744329</v>
      </c>
      <c r="Q167" s="33">
        <f t="shared" ca="1" si="19"/>
        <v>0.63715206408074909</v>
      </c>
    </row>
    <row r="168" spans="1:17" s="23" customFormat="1" ht="12.75" x14ac:dyDescent="0.2">
      <c r="A168" s="35">
        <f t="shared" ca="1" si="20"/>
        <v>-0.51023299731645266</v>
      </c>
      <c r="M168" s="33">
        <f t="shared" ca="1" si="21"/>
        <v>-0.51023299731645266</v>
      </c>
      <c r="N168" s="33">
        <f t="shared" ca="1" si="22"/>
        <v>2.302998549199506</v>
      </c>
      <c r="P168" s="33">
        <f t="shared" ref="P168:P199" ca="1" si="23">_xlfn.NORM.S.INV((ROW()-ROW($P$7)-0.5)/$C$8)</f>
        <v>0.85058486466838468</v>
      </c>
      <c r="Q168" s="33">
        <f t="shared" ref="Q168:Q199" ca="1" si="24">SMALL($A$8:$A$207,ROW()-ROW($Q$7))</f>
        <v>0.68011440277687318</v>
      </c>
    </row>
    <row r="169" spans="1:17" s="23" customFormat="1" ht="12.75" x14ac:dyDescent="0.2">
      <c r="A169" s="35">
        <f t="shared" ca="1" si="20"/>
        <v>-1.8200533018366671</v>
      </c>
      <c r="M169" s="33">
        <f t="shared" ca="1" si="21"/>
        <v>-1.8200533018366671</v>
      </c>
      <c r="N169" s="33">
        <f t="shared" ca="1" si="22"/>
        <v>2.2586702272743411</v>
      </c>
      <c r="P169" s="33">
        <f t="shared" ca="1" si="23"/>
        <v>0.86872054723122882</v>
      </c>
      <c r="Q169" s="33">
        <f t="shared" ca="1" si="24"/>
        <v>0.6848075372001855</v>
      </c>
    </row>
    <row r="170" spans="1:17" s="23" customFormat="1" ht="12.75" x14ac:dyDescent="0.2">
      <c r="A170" s="35">
        <f t="shared" ca="1" si="20"/>
        <v>0.57584611197479807</v>
      </c>
      <c r="M170" s="33">
        <f t="shared" ca="1" si="21"/>
        <v>0.57584611197479807</v>
      </c>
      <c r="N170" s="33">
        <f t="shared" ca="1" si="22"/>
        <v>-1.0459197119115511</v>
      </c>
      <c r="P170" s="33">
        <f t="shared" ca="1" si="23"/>
        <v>0.88714655901887607</v>
      </c>
      <c r="Q170" s="33">
        <f t="shared" ca="1" si="24"/>
        <v>0.69014291001093142</v>
      </c>
    </row>
    <row r="171" spans="1:17" s="23" customFormat="1" ht="12.75" x14ac:dyDescent="0.2">
      <c r="A171" s="35">
        <f t="shared" ca="1" si="20"/>
        <v>-0.84659634089364411</v>
      </c>
      <c r="M171" s="33">
        <f t="shared" ca="1" si="21"/>
        <v>-0.84659634089364411</v>
      </c>
      <c r="N171" s="33">
        <f t="shared" ca="1" si="22"/>
        <v>-1.4555395651801937</v>
      </c>
      <c r="P171" s="33">
        <f t="shared" ca="1" si="23"/>
        <v>0.90587881230928535</v>
      </c>
      <c r="Q171" s="33">
        <f t="shared" ca="1" si="24"/>
        <v>0.74231070671681221</v>
      </c>
    </row>
    <row r="172" spans="1:17" s="23" customFormat="1" ht="12.75" x14ac:dyDescent="0.2">
      <c r="A172" s="35">
        <f t="shared" ca="1" si="20"/>
        <v>1.2804186326469287</v>
      </c>
      <c r="M172" s="33">
        <f t="shared" ca="1" si="21"/>
        <v>1.2804186326469287</v>
      </c>
      <c r="N172" s="33">
        <f t="shared" ca="1" si="22"/>
        <v>1.0834842949963743</v>
      </c>
      <c r="P172" s="33">
        <f t="shared" ca="1" si="23"/>
        <v>0.92493446053172657</v>
      </c>
      <c r="Q172" s="33">
        <f t="shared" ca="1" si="24"/>
        <v>0.74364738741782832</v>
      </c>
    </row>
    <row r="173" spans="1:17" s="23" customFormat="1" ht="12.75" x14ac:dyDescent="0.2">
      <c r="A173" s="35">
        <f t="shared" ca="1" si="20"/>
        <v>1.7172114577505617</v>
      </c>
      <c r="M173" s="33">
        <f t="shared" ca="1" si="21"/>
        <v>1.7172114577505617</v>
      </c>
      <c r="N173" s="33">
        <f t="shared" ca="1" si="22"/>
        <v>0.58834142071436002</v>
      </c>
      <c r="P173" s="33">
        <f t="shared" ca="1" si="23"/>
        <v>0.9443320360069184</v>
      </c>
      <c r="Q173" s="33">
        <f t="shared" ca="1" si="24"/>
        <v>0.74385132571819523</v>
      </c>
    </row>
    <row r="174" spans="1:17" s="23" customFormat="1" ht="12.75" x14ac:dyDescent="0.2">
      <c r="A174" s="35">
        <f t="shared" ca="1" si="20"/>
        <v>-0.78862846871535641</v>
      </c>
      <c r="M174" s="33">
        <f t="shared" ca="1" si="21"/>
        <v>-0.78862846871535641</v>
      </c>
      <c r="N174" s="33">
        <f t="shared" ca="1" si="22"/>
        <v>2.9448371402614981</v>
      </c>
      <c r="P174" s="33">
        <f t="shared" ca="1" si="23"/>
        <v>0.96409160740693378</v>
      </c>
      <c r="Q174" s="33">
        <f t="shared" ca="1" si="24"/>
        <v>0.81365589504340818</v>
      </c>
    </row>
    <row r="175" spans="1:17" s="23" customFormat="1" ht="12.75" x14ac:dyDescent="0.2">
      <c r="A175" s="35">
        <f t="shared" ca="1" si="20"/>
        <v>-0.29321900833847553</v>
      </c>
      <c r="M175" s="33">
        <f t="shared" ca="1" si="21"/>
        <v>-0.29321900833847553</v>
      </c>
      <c r="N175" s="33">
        <f t="shared" ca="1" si="22"/>
        <v>1.8825762863890816E-2</v>
      </c>
      <c r="P175" s="33">
        <f t="shared" ca="1" si="23"/>
        <v>0.98423496044632541</v>
      </c>
      <c r="Q175" s="33">
        <f t="shared" ca="1" si="24"/>
        <v>0.81935789422176253</v>
      </c>
    </row>
    <row r="176" spans="1:17" s="23" customFormat="1" ht="12.75" x14ac:dyDescent="0.2">
      <c r="A176" s="35">
        <f t="shared" ca="1" si="20"/>
        <v>-0.3799556415433083</v>
      </c>
      <c r="M176" s="33">
        <f t="shared" ca="1" si="21"/>
        <v>-0.3799556415433083</v>
      </c>
      <c r="N176" s="33">
        <f t="shared" ca="1" si="22"/>
        <v>-1.9335080814784467</v>
      </c>
      <c r="P176" s="33">
        <f t="shared" ca="1" si="23"/>
        <v>1.0047858060707031</v>
      </c>
      <c r="Q176" s="33">
        <f t="shared" ca="1" si="24"/>
        <v>0.82780665125785724</v>
      </c>
    </row>
    <row r="177" spans="1:17" s="23" customFormat="1" ht="12.75" x14ac:dyDescent="0.2">
      <c r="A177" s="35">
        <f t="shared" ca="1" si="20"/>
        <v>0.92595618441927141</v>
      </c>
      <c r="M177" s="33">
        <f t="shared" ca="1" si="21"/>
        <v>0.92595618441927141</v>
      </c>
      <c r="N177" s="33">
        <f t="shared" ca="1" si="22"/>
        <v>-1.1103640840906843</v>
      </c>
      <c r="P177" s="33">
        <f t="shared" ca="1" si="23"/>
        <v>1.0257700213555492</v>
      </c>
      <c r="Q177" s="33">
        <f t="shared" ca="1" si="24"/>
        <v>0.87545403111758546</v>
      </c>
    </row>
    <row r="178" spans="1:17" s="23" customFormat="1" ht="12.75" x14ac:dyDescent="0.2">
      <c r="A178" s="35">
        <f t="shared" ca="1" si="20"/>
        <v>0.26114390460210019</v>
      </c>
      <c r="M178" s="33">
        <f t="shared" ca="1" si="21"/>
        <v>0.26114390460210019</v>
      </c>
      <c r="N178" s="33">
        <f t="shared" ca="1" si="22"/>
        <v>-2.9639784513334222</v>
      </c>
      <c r="P178" s="33">
        <f t="shared" ca="1" si="23"/>
        <v>1.0472159295232348</v>
      </c>
      <c r="Q178" s="33">
        <f t="shared" ca="1" si="24"/>
        <v>0.89678205214951634</v>
      </c>
    </row>
    <row r="179" spans="1:17" s="23" customFormat="1" ht="12.75" x14ac:dyDescent="0.2">
      <c r="A179" s="35">
        <f t="shared" ca="1" si="20"/>
        <v>-0.37560419789471206</v>
      </c>
      <c r="M179" s="33">
        <f t="shared" ca="1" si="21"/>
        <v>-0.37560419789471206</v>
      </c>
      <c r="N179" s="33">
        <f t="shared" ca="1" si="22"/>
        <v>0.11449801691292638</v>
      </c>
      <c r="P179" s="33">
        <f t="shared" ca="1" si="23"/>
        <v>1.0691546270064722</v>
      </c>
      <c r="Q179" s="33">
        <f t="shared" ca="1" si="24"/>
        <v>0.92595618441927141</v>
      </c>
    </row>
    <row r="180" spans="1:17" s="23" customFormat="1" ht="12.75" x14ac:dyDescent="0.2">
      <c r="A180" s="35">
        <f t="shared" ca="1" si="20"/>
        <v>9.0488832812828823E-2</v>
      </c>
      <c r="M180" s="33">
        <f t="shared" ca="1" si="21"/>
        <v>9.0488832812828823E-2</v>
      </c>
      <c r="N180" s="33">
        <f t="shared" ca="1" si="22"/>
        <v>2.334848050431745</v>
      </c>
      <c r="P180" s="33">
        <f t="shared" ca="1" si="23"/>
        <v>1.0916203674341685</v>
      </c>
      <c r="Q180" s="33">
        <f t="shared" ca="1" si="24"/>
        <v>0.93511395024572241</v>
      </c>
    </row>
    <row r="181" spans="1:17" s="23" customFormat="1" ht="12.75" x14ac:dyDescent="0.2">
      <c r="A181" s="35">
        <f t="shared" ca="1" si="20"/>
        <v>-1.1851072518420895</v>
      </c>
      <c r="M181" s="33">
        <f t="shared" ca="1" si="21"/>
        <v>-1.1851072518420895</v>
      </c>
      <c r="N181" s="33">
        <f t="shared" ca="1" si="22"/>
        <v>2.5276396025115417</v>
      </c>
      <c r="P181" s="33">
        <f t="shared" ca="1" si="23"/>
        <v>1.1146510149326603</v>
      </c>
      <c r="Q181" s="33">
        <f t="shared" ca="1" si="24"/>
        <v>0.95525569185068859</v>
      </c>
    </row>
    <row r="182" spans="1:17" s="23" customFormat="1" ht="12.75" x14ac:dyDescent="0.2">
      <c r="A182" s="35">
        <f t="shared" ca="1" si="20"/>
        <v>-0.2004636393441418</v>
      </c>
      <c r="M182" s="33">
        <f t="shared" ca="1" si="21"/>
        <v>-0.2004636393441418</v>
      </c>
      <c r="N182" s="33">
        <f t="shared" ca="1" si="22"/>
        <v>-0.36507734172051887</v>
      </c>
      <c r="P182" s="33">
        <f t="shared" ca="1" si="23"/>
        <v>1.1382885824147984</v>
      </c>
      <c r="Q182" s="33">
        <f t="shared" ca="1" si="24"/>
        <v>1.0056953391780767</v>
      </c>
    </row>
    <row r="183" spans="1:17" s="23" customFormat="1" ht="12.75" x14ac:dyDescent="0.2">
      <c r="A183" s="35">
        <f t="shared" ca="1" si="20"/>
        <v>0.25898738413729638</v>
      </c>
      <c r="M183" s="33">
        <f t="shared" ca="1" si="21"/>
        <v>0.25898738413729638</v>
      </c>
      <c r="N183" s="33">
        <f t="shared" ca="1" si="22"/>
        <v>-2.0815495235729045</v>
      </c>
      <c r="P183" s="33">
        <f t="shared" ca="1" si="23"/>
        <v>1.1625798748436227</v>
      </c>
      <c r="Q183" s="33">
        <f t="shared" ca="1" si="24"/>
        <v>1.0908527100232899</v>
      </c>
    </row>
    <row r="184" spans="1:17" s="23" customFormat="1" ht="12.75" x14ac:dyDescent="0.2">
      <c r="A184" s="35">
        <f t="shared" ca="1" si="20"/>
        <v>1.4890787689017022</v>
      </c>
      <c r="M184" s="33">
        <f t="shared" ca="1" si="21"/>
        <v>1.4890787689017022</v>
      </c>
      <c r="N184" s="33">
        <f t="shared" ca="1" si="22"/>
        <v>-1.2853184888509033</v>
      </c>
      <c r="P184" s="33">
        <f t="shared" ca="1" si="23"/>
        <v>1.1875772631885781</v>
      </c>
      <c r="Q184" s="33">
        <f t="shared" ca="1" si="24"/>
        <v>1.1043708649012225</v>
      </c>
    </row>
    <row r="185" spans="1:17" s="23" customFormat="1" ht="12.75" x14ac:dyDescent="0.2">
      <c r="A185" s="35">
        <f t="shared" ca="1" si="20"/>
        <v>0.95525569185068859</v>
      </c>
      <c r="M185" s="33">
        <f t="shared" ca="1" si="21"/>
        <v>0.95525569185068859</v>
      </c>
      <c r="N185" s="33">
        <f t="shared" ca="1" si="22"/>
        <v>-1.7329887098053538</v>
      </c>
      <c r="P185" s="33">
        <f t="shared" ca="1" si="23"/>
        <v>1.213339622488518</v>
      </c>
      <c r="Q185" s="33">
        <f t="shared" ca="1" si="24"/>
        <v>1.1633000577761998</v>
      </c>
    </row>
    <row r="186" spans="1:17" s="23" customFormat="1" ht="12.75" x14ac:dyDescent="0.2">
      <c r="A186" s="35">
        <f t="shared" ca="1" si="20"/>
        <v>-0.36307182632248158</v>
      </c>
      <c r="M186" s="33">
        <f t="shared" ca="1" si="21"/>
        <v>-0.36307182632248158</v>
      </c>
      <c r="N186" s="33">
        <f t="shared" ca="1" si="22"/>
        <v>0.90330785839266081</v>
      </c>
      <c r="P186" s="33">
        <f t="shared" ca="1" si="23"/>
        <v>1.2399334778907378</v>
      </c>
      <c r="Q186" s="33">
        <f t="shared" ca="1" si="24"/>
        <v>1.2128455078714906</v>
      </c>
    </row>
    <row r="187" spans="1:17" s="23" customFormat="1" ht="12.75" x14ac:dyDescent="0.2">
      <c r="A187" s="35">
        <f t="shared" ca="1" si="20"/>
        <v>-2.3100795998229535</v>
      </c>
      <c r="M187" s="33">
        <f t="shared" ca="1" si="21"/>
        <v>-2.3100795998229535</v>
      </c>
      <c r="N187" s="33">
        <f t="shared" ca="1" si="22"/>
        <v>-0.88687746046967675</v>
      </c>
      <c r="P187" s="33">
        <f t="shared" ca="1" si="23"/>
        <v>1.2674344169169047</v>
      </c>
      <c r="Q187" s="33">
        <f t="shared" ca="1" si="24"/>
        <v>1.2634621041976026</v>
      </c>
    </row>
    <row r="188" spans="1:17" s="23" customFormat="1" ht="12.75" x14ac:dyDescent="0.2">
      <c r="A188" s="35">
        <f t="shared" ca="1" si="20"/>
        <v>-0.14038199518203667</v>
      </c>
      <c r="M188" s="33">
        <f t="shared" ca="1" si="21"/>
        <v>-0.14038199518203667</v>
      </c>
      <c r="N188" s="33">
        <f t="shared" ca="1" si="22"/>
        <v>-2.1949103232057228</v>
      </c>
      <c r="P188" s="33">
        <f t="shared" ca="1" si="23"/>
        <v>1.2959288462604264</v>
      </c>
      <c r="Q188" s="33">
        <f t="shared" ca="1" si="24"/>
        <v>1.2804186326469287</v>
      </c>
    </row>
    <row r="189" spans="1:17" s="23" customFormat="1" ht="12.75" x14ac:dyDescent="0.2">
      <c r="A189" s="35">
        <f t="shared" ca="1" si="20"/>
        <v>0.46052195562874654</v>
      </c>
      <c r="M189" s="33">
        <f t="shared" ca="1" si="21"/>
        <v>0.46052195562874654</v>
      </c>
      <c r="N189" s="33">
        <f t="shared" ca="1" si="22"/>
        <v>-1.182986219211803</v>
      </c>
      <c r="P189" s="33">
        <f t="shared" ca="1" si="23"/>
        <v>1.3255161998000577</v>
      </c>
      <c r="Q189" s="33">
        <f t="shared" ca="1" si="24"/>
        <v>1.2827419550423609</v>
      </c>
    </row>
    <row r="190" spans="1:17" s="23" customFormat="1" ht="12.75" x14ac:dyDescent="0.2">
      <c r="A190" s="35">
        <f t="shared" ca="1" si="20"/>
        <v>0.74364738741782832</v>
      </c>
      <c r="M190" s="33">
        <f t="shared" ca="1" si="21"/>
        <v>0.74364738741782832</v>
      </c>
      <c r="N190" s="33">
        <f t="shared" ca="1" si="22"/>
        <v>-2.8284257682962473</v>
      </c>
      <c r="P190" s="33">
        <f t="shared" ca="1" si="23"/>
        <v>1.3563117453352478</v>
      </c>
      <c r="Q190" s="33">
        <f t="shared" ca="1" si="24"/>
        <v>1.2943698756825073</v>
      </c>
    </row>
    <row r="191" spans="1:17" s="23" customFormat="1" ht="12.75" x14ac:dyDescent="0.2">
      <c r="A191" s="35">
        <f t="shared" ca="1" si="20"/>
        <v>-1.031724682945117</v>
      </c>
      <c r="M191" s="33">
        <f t="shared" ca="1" si="21"/>
        <v>-1.031724682945117</v>
      </c>
      <c r="N191" s="33">
        <f t="shared" ca="1" si="22"/>
        <v>-0.93874402103807242</v>
      </c>
      <c r="P191" s="33">
        <f t="shared" ca="1" si="23"/>
        <v>1.3884501973191481</v>
      </c>
      <c r="Q191" s="33">
        <f t="shared" ca="1" si="24"/>
        <v>1.3553934312111389</v>
      </c>
    </row>
    <row r="192" spans="1:17" s="23" customFormat="1" ht="12.75" x14ac:dyDescent="0.2">
      <c r="A192" s="35">
        <f t="shared" ca="1" si="20"/>
        <v>0.12375285302122295</v>
      </c>
      <c r="M192" s="33">
        <f t="shared" ca="1" si="21"/>
        <v>0.12375285302122295</v>
      </c>
      <c r="N192" s="33">
        <f t="shared" ca="1" si="22"/>
        <v>-0.35300584647245392</v>
      </c>
      <c r="P192" s="33">
        <f t="shared" ca="1" si="23"/>
        <v>1.4220904321223211</v>
      </c>
      <c r="Q192" s="33">
        <f t="shared" ca="1" si="24"/>
        <v>1.3559728754193359</v>
      </c>
    </row>
    <row r="193" spans="1:17" s="23" customFormat="1" ht="12.75" x14ac:dyDescent="0.2">
      <c r="A193" s="35">
        <f t="shared" ca="1" si="20"/>
        <v>1.9961685117245209</v>
      </c>
      <c r="M193" s="33">
        <f t="shared" ca="1" si="21"/>
        <v>1.9961685117245209</v>
      </c>
      <c r="N193" s="33">
        <f t="shared" ca="1" si="22"/>
        <v>0.20491954025495085</v>
      </c>
      <c r="P193" s="33">
        <f t="shared" ca="1" si="23"/>
        <v>1.4574217385976511</v>
      </c>
      <c r="Q193" s="33">
        <f t="shared" ca="1" si="24"/>
        <v>1.3720895606120367</v>
      </c>
    </row>
    <row r="194" spans="1:17" s="23" customFormat="1" ht="12.75" x14ac:dyDescent="0.2">
      <c r="A194" s="35">
        <f t="shared" ca="1" si="20"/>
        <v>0.32221528059886095</v>
      </c>
      <c r="M194" s="33">
        <f t="shared" ca="1" si="21"/>
        <v>0.32221528059886095</v>
      </c>
      <c r="N194" s="33">
        <f t="shared" ca="1" si="22"/>
        <v>-1.4227011508911522</v>
      </c>
      <c r="P194" s="33">
        <f t="shared" ca="1" si="23"/>
        <v>1.4946722498066201</v>
      </c>
      <c r="Q194" s="33">
        <f t="shared" ca="1" si="24"/>
        <v>1.3896395904685261</v>
      </c>
    </row>
    <row r="195" spans="1:17" s="23" customFormat="1" ht="12.75" x14ac:dyDescent="0.2">
      <c r="A195" s="35">
        <f t="shared" ca="1" si="20"/>
        <v>-0.7479749793044822</v>
      </c>
      <c r="M195" s="33">
        <f t="shared" ca="1" si="21"/>
        <v>-0.7479749793044822</v>
      </c>
      <c r="N195" s="33">
        <f t="shared" ca="1" si="22"/>
        <v>-0.90334044605534292</v>
      </c>
      <c r="P195" s="33">
        <f t="shared" ca="1" si="23"/>
        <v>1.5341205443525465</v>
      </c>
      <c r="Q195" s="33">
        <f t="shared" ca="1" si="24"/>
        <v>1.3977344959855007</v>
      </c>
    </row>
    <row r="196" spans="1:17" s="23" customFormat="1" ht="12.75" x14ac:dyDescent="0.2">
      <c r="A196" s="35">
        <f t="shared" ca="1" si="20"/>
        <v>-0.17559054109350053</v>
      </c>
      <c r="M196" s="33">
        <f t="shared" ca="1" si="21"/>
        <v>-0.17559054109350053</v>
      </c>
      <c r="N196" s="33">
        <f t="shared" ca="1" si="22"/>
        <v>1.9503204393151039</v>
      </c>
      <c r="P196" s="33">
        <f t="shared" ca="1" si="23"/>
        <v>1.5761119739866585</v>
      </c>
      <c r="Q196" s="33">
        <f t="shared" ca="1" si="24"/>
        <v>1.4890787689017022</v>
      </c>
    </row>
    <row r="197" spans="1:17" s="23" customFormat="1" ht="12.75" x14ac:dyDescent="0.2">
      <c r="A197" s="35">
        <f t="shared" ca="1" si="20"/>
        <v>0.17638662532885174</v>
      </c>
      <c r="M197" s="33">
        <f t="shared" ca="1" si="21"/>
        <v>0.17638662532885174</v>
      </c>
      <c r="N197" s="33">
        <f t="shared" ca="1" si="22"/>
        <v>0.98344574239875193</v>
      </c>
      <c r="P197" s="33">
        <f t="shared" ca="1" si="23"/>
        <v>1.6210822508524081</v>
      </c>
      <c r="Q197" s="33">
        <f t="shared" ca="1" si="24"/>
        <v>1.5876921953239158</v>
      </c>
    </row>
    <row r="198" spans="1:17" s="23" customFormat="1" ht="12.75" x14ac:dyDescent="0.2">
      <c r="A198" s="35">
        <f t="shared" ca="1" si="20"/>
        <v>1.0056953391780767</v>
      </c>
      <c r="M198" s="33">
        <f t="shared" ca="1" si="21"/>
        <v>1.0056953391780767</v>
      </c>
      <c r="N198" s="33">
        <f t="shared" ca="1" si="22"/>
        <v>-6.5001030886414846E-2</v>
      </c>
      <c r="P198" s="33">
        <f t="shared" ca="1" si="23"/>
        <v>1.6695925772881872</v>
      </c>
      <c r="Q198" s="33">
        <f t="shared" ca="1" si="24"/>
        <v>1.6022250093527557</v>
      </c>
    </row>
    <row r="199" spans="1:17" s="23" customFormat="1" ht="12.75" x14ac:dyDescent="0.2">
      <c r="A199" s="35">
        <f t="shared" ca="1" si="20"/>
        <v>-0.8672141381480668</v>
      </c>
      <c r="M199" s="33">
        <f t="shared" ca="1" si="21"/>
        <v>-0.8672141381480668</v>
      </c>
      <c r="N199" s="33">
        <f t="shared" ca="1" si="22"/>
        <v>1.7025145592251665</v>
      </c>
      <c r="P199" s="33">
        <f t="shared" ca="1" si="23"/>
        <v>1.7223838902526907</v>
      </c>
      <c r="Q199" s="33">
        <f t="shared" ca="1" si="24"/>
        <v>1.6551607258687699</v>
      </c>
    </row>
    <row r="200" spans="1:17" s="23" customFormat="1" ht="12.75" x14ac:dyDescent="0.2">
      <c r="A200" s="35">
        <f t="shared" ca="1" si="20"/>
        <v>0.4456042722483371</v>
      </c>
      <c r="M200" s="33">
        <f t="shared" ca="1" si="21"/>
        <v>0.4456042722483371</v>
      </c>
      <c r="N200" s="33">
        <f t="shared" ca="1" si="22"/>
        <v>-1.038959902412631</v>
      </c>
      <c r="P200" s="33">
        <f t="shared" ref="P200:P207" ca="1" si="25">_xlfn.NORM.S.INV((ROW()-ROW($P$7)-0.5)/$C$8)</f>
        <v>1.7804643416920258</v>
      </c>
      <c r="Q200" s="33">
        <f t="shared" ref="Q200:Q207" ca="1" si="26">SMALL($A$8:$A$207,ROW()-ROW($Q$7))</f>
        <v>1.6810009446257967</v>
      </c>
    </row>
    <row r="201" spans="1:17" s="23" customFormat="1" ht="12.75" x14ac:dyDescent="0.2">
      <c r="A201" s="35">
        <f t="shared" ref="A201:A207" ca="1" si="27">OFFSET($M201,,$F$5-1)</f>
        <v>-0.80368142272331289</v>
      </c>
      <c r="M201" s="33">
        <f t="shared" ref="M201:M207" ca="1" si="28">_xlfn.NORM.S.INV(RAND())</f>
        <v>-0.80368142272331289</v>
      </c>
      <c r="N201" s="33">
        <f t="shared" ref="N201:N207" ca="1" si="29">RAND()*6-3</f>
        <v>-0.78422304953877831</v>
      </c>
      <c r="P201" s="33">
        <f t="shared" ca="1" si="25"/>
        <v>1.8452581167555016</v>
      </c>
      <c r="Q201" s="33">
        <f t="shared" ca="1" si="26"/>
        <v>1.6960194003102942</v>
      </c>
    </row>
    <row r="202" spans="1:17" s="23" customFormat="1" ht="12.75" x14ac:dyDescent="0.2">
      <c r="A202" s="35">
        <f t="shared" ca="1" si="27"/>
        <v>-0.64789374571062941</v>
      </c>
      <c r="M202" s="33">
        <f t="shared" ca="1" si="28"/>
        <v>-0.64789374571062941</v>
      </c>
      <c r="N202" s="33">
        <f t="shared" ca="1" si="29"/>
        <v>0.54642011640593591</v>
      </c>
      <c r="P202" s="33">
        <f t="shared" ca="1" si="25"/>
        <v>1.9188762262165762</v>
      </c>
      <c r="Q202" s="33">
        <f t="shared" ca="1" si="26"/>
        <v>1.7172114577505617</v>
      </c>
    </row>
    <row r="203" spans="1:17" s="23" customFormat="1" ht="12.75" x14ac:dyDescent="0.2">
      <c r="A203" s="35">
        <f t="shared" ca="1" si="27"/>
        <v>0.5793959864473851</v>
      </c>
      <c r="M203" s="33">
        <f t="shared" ca="1" si="28"/>
        <v>0.5793959864473851</v>
      </c>
      <c r="N203" s="33">
        <f t="shared" ca="1" si="29"/>
        <v>0.29375692848802437</v>
      </c>
      <c r="P203" s="33">
        <f t="shared" ca="1" si="25"/>
        <v>2.0046544617650963</v>
      </c>
      <c r="Q203" s="33">
        <f t="shared" ca="1" si="26"/>
        <v>1.8042090640613948</v>
      </c>
    </row>
    <row r="204" spans="1:17" s="23" customFormat="1" ht="12.75" x14ac:dyDescent="0.2">
      <c r="A204" s="35">
        <f t="shared" ca="1" si="27"/>
        <v>-0.24425292146409239</v>
      </c>
      <c r="M204" s="33">
        <f t="shared" ca="1" si="28"/>
        <v>-0.24425292146409239</v>
      </c>
      <c r="N204" s="33">
        <f t="shared" ca="1" si="29"/>
        <v>-0.64241260494921226</v>
      </c>
      <c r="P204" s="33">
        <f t="shared" ca="1" si="25"/>
        <v>2.1083583991691093</v>
      </c>
      <c r="Q204" s="33">
        <f t="shared" ca="1" si="26"/>
        <v>1.9354715846317345</v>
      </c>
    </row>
    <row r="205" spans="1:17" s="23" customFormat="1" ht="12.75" x14ac:dyDescent="0.2">
      <c r="A205" s="35">
        <f t="shared" ca="1" si="27"/>
        <v>-2.0241563361589762E-2</v>
      </c>
      <c r="M205" s="33">
        <f t="shared" ca="1" si="28"/>
        <v>-2.0241563361589762E-2</v>
      </c>
      <c r="N205" s="33">
        <f t="shared" ca="1" si="29"/>
        <v>1.6670545263932164</v>
      </c>
      <c r="P205" s="33">
        <f t="shared" ca="1" si="25"/>
        <v>2.2414027276049464</v>
      </c>
      <c r="Q205" s="33">
        <f t="shared" ca="1" si="26"/>
        <v>1.9438456493105778</v>
      </c>
    </row>
    <row r="206" spans="1:17" s="23" customFormat="1" ht="12.75" x14ac:dyDescent="0.2">
      <c r="A206" s="35">
        <f t="shared" ca="1" si="27"/>
        <v>0.29179553401424396</v>
      </c>
      <c r="M206" s="33">
        <f t="shared" ca="1" si="28"/>
        <v>0.29179553401424396</v>
      </c>
      <c r="N206" s="33">
        <f t="shared" ca="1" si="29"/>
        <v>1.2055603518389706</v>
      </c>
      <c r="P206" s="33">
        <f t="shared" ca="1" si="25"/>
        <v>2.4323790585844489</v>
      </c>
      <c r="Q206" s="33">
        <f t="shared" ca="1" si="26"/>
        <v>1.9961685117245209</v>
      </c>
    </row>
    <row r="207" spans="1:17" s="23" customFormat="1" ht="12.75" x14ac:dyDescent="0.2">
      <c r="A207" s="35">
        <f t="shared" ca="1" si="27"/>
        <v>-0.1292108093354494</v>
      </c>
      <c r="M207" s="33">
        <f t="shared" ca="1" si="28"/>
        <v>-0.1292108093354494</v>
      </c>
      <c r="N207" s="33">
        <f t="shared" ca="1" si="29"/>
        <v>1.5388479657954441</v>
      </c>
      <c r="P207" s="33">
        <f t="shared" ca="1" si="25"/>
        <v>2.8070337683438114</v>
      </c>
      <c r="Q207" s="33">
        <f t="shared" ca="1" si="26"/>
        <v>2.692727351562358</v>
      </c>
    </row>
  </sheetData>
  <conditionalFormatting sqref="F31">
    <cfRule type="containsText" dxfId="0" priority="1" operator="containsText" text="Отклонить">
      <formula>NOT(ISERROR(SEARCH("Отклонить",F31)))</formula>
    </cfRule>
  </conditionalFormatting>
  <hyperlinks>
    <hyperlink ref="A1:E1" r:id="rId1" display="Файл скачан с сайта excel2.ru &gt;&gt;&gt;"/>
    <hyperlink ref="A2" r:id="rId2"/>
    <hyperlink ref="Q2" r:id="rId3" display="Задать вопрос"/>
  </hyperlinks>
  <pageMargins left="0.7" right="0.7" top="0.75" bottom="0.75" header="0.3" footer="0.3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7" name="Group Box 1">
              <controlPr defaultSize="0" autoFill="0" autoPict="0" altText="Выборка из">
                <anchor moveWithCells="1">
                  <from>
                    <xdr:col>0</xdr:col>
                    <xdr:colOff>85725</xdr:colOff>
                    <xdr:row>4</xdr:row>
                    <xdr:rowOff>85725</xdr:rowOff>
                  </from>
                  <to>
                    <xdr:col>3</xdr:col>
                    <xdr:colOff>76200</xdr:colOff>
                    <xdr:row>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8" name="Option Button 2">
              <controlPr defaultSize="0" autoFill="0" autoLine="0" autoPict="0">
                <anchor moveWithCells="1">
                  <from>
                    <xdr:col>0</xdr:col>
                    <xdr:colOff>171450</xdr:colOff>
                    <xdr:row>5</xdr:row>
                    <xdr:rowOff>47625</xdr:rowOff>
                  </from>
                  <to>
                    <xdr:col>2</xdr:col>
                    <xdr:colOff>209550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9" name="Option Button 3">
              <controlPr defaultSize="0" autoFill="0" autoLine="0" autoPict="0">
                <anchor moveWithCells="1">
                  <from>
                    <xdr:col>0</xdr:col>
                    <xdr:colOff>171450</xdr:colOff>
                    <xdr:row>5</xdr:row>
                    <xdr:rowOff>209550</xdr:rowOff>
                  </from>
                  <to>
                    <xdr:col>3</xdr:col>
                    <xdr:colOff>9525</xdr:colOff>
                    <xdr:row>5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5" customWidth="1"/>
    <col min="2" max="16384" width="9.140625" style="5" hidden="1"/>
  </cols>
  <sheetData>
    <row r="1" spans="1:7" ht="36.75" customHeight="1" x14ac:dyDescent="0.25">
      <c r="A1" s="41" t="s">
        <v>2</v>
      </c>
      <c r="B1" s="41"/>
      <c r="C1" s="41"/>
      <c r="D1" s="41"/>
      <c r="E1" s="41"/>
      <c r="F1" s="41"/>
      <c r="G1" s="41"/>
    </row>
    <row r="2" spans="1:7" ht="107.25" customHeight="1" x14ac:dyDescent="0.25">
      <c r="A2" s="6" t="s">
        <v>3</v>
      </c>
    </row>
    <row r="3" spans="1:7" ht="105" customHeight="1" x14ac:dyDescent="0.25">
      <c r="A3" s="6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Дискретное</vt:lpstr>
      <vt:lpstr>Непрерывное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2025-01-01T10:37:22Z</dcterms:modified>
</cp:coreProperties>
</file>