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360" windowWidth="18795" windowHeight="12975" tabRatio="838"/>
  </bookViews>
  <sheets>
    <sheet name="Квартиль-выборка" sheetId="7" r:id="rId1"/>
    <sheet name="Квартиль-распределение" sheetId="9" r:id="rId2"/>
    <sheet name="EXCEL2.RU" sheetId="3" r:id="rId3"/>
  </sheets>
  <definedNames>
    <definedName name="anscount" hidden="1">2</definedName>
    <definedName name="limcount" hidden="1">2</definedName>
    <definedName name="sencount" hidden="1">4</definedName>
  </definedNames>
  <calcPr calcId="162913"/>
</workbook>
</file>

<file path=xl/calcChain.xml><?xml version="1.0" encoding="utf-8"?>
<calcChain xmlns="http://schemas.openxmlformats.org/spreadsheetml/2006/main">
  <c r="B12" i="9" l="1"/>
  <c r="L8" i="9" l="1"/>
  <c r="L9" i="9" s="1"/>
  <c r="O5" i="9"/>
  <c r="P8" i="9"/>
  <c r="L5" i="9"/>
  <c r="M8" i="9"/>
  <c r="J8" i="9"/>
  <c r="B13" i="9"/>
  <c r="O8" i="9" s="1"/>
  <c r="O9" i="9" s="1"/>
  <c r="C12" i="9"/>
  <c r="B11" i="9"/>
  <c r="I8" i="9" s="1"/>
  <c r="J8" i="7" l="1"/>
  <c r="J9" i="7" s="1"/>
  <c r="J10" i="7" s="1"/>
  <c r="J11" i="7" s="1"/>
  <c r="J12" i="7" s="1"/>
  <c r="J13" i="7" s="1"/>
  <c r="F10" i="7"/>
  <c r="F8" i="7"/>
  <c r="E12" i="7"/>
  <c r="F9" i="7"/>
  <c r="F11" i="7"/>
  <c r="F7" i="7"/>
  <c r="E8" i="7"/>
  <c r="G8" i="7" s="1"/>
  <c r="E9" i="7"/>
  <c r="G9" i="7" s="1"/>
  <c r="E10" i="7"/>
  <c r="G10" i="7" s="1"/>
  <c r="E11" i="7"/>
  <c r="E7" i="7"/>
  <c r="K7" i="7" l="1" a="1"/>
  <c r="K10" i="7" s="1"/>
  <c r="K14" i="7" l="1"/>
  <c r="K12" i="7"/>
  <c r="K7" i="7"/>
  <c r="K9" i="7"/>
  <c r="K11" i="7"/>
  <c r="K13" i="7"/>
  <c r="K8" i="7"/>
  <c r="K15" i="7" l="1"/>
  <c r="A3" i="9"/>
  <c r="I5" i="9" l="1"/>
  <c r="F5" i="9"/>
  <c r="A17" i="9"/>
  <c r="C16" i="9"/>
  <c r="B16" i="9"/>
  <c r="I9" i="9"/>
  <c r="B9" i="9"/>
  <c r="G8" i="9" s="1"/>
  <c r="A18" i="9" l="1"/>
  <c r="C17" i="9"/>
  <c r="F7" i="9"/>
  <c r="F8" i="9" s="1"/>
  <c r="B18" i="9"/>
  <c r="B17" i="9"/>
  <c r="A19" i="9" l="1"/>
  <c r="C18" i="9"/>
  <c r="B19" i="9"/>
  <c r="A20" i="9" l="1"/>
  <c r="C19" i="9"/>
  <c r="B20" i="9"/>
  <c r="A21" i="9" l="1"/>
  <c r="C20" i="9"/>
  <c r="B21" i="9"/>
  <c r="A22" i="9" l="1"/>
  <c r="C21" i="9"/>
  <c r="B22" i="9"/>
  <c r="A23" i="9" l="1"/>
  <c r="C22" i="9"/>
  <c r="B23" i="9"/>
  <c r="A24" i="9" l="1"/>
  <c r="C23" i="9"/>
  <c r="B24" i="9"/>
  <c r="A25" i="9" l="1"/>
  <c r="C24" i="9"/>
  <c r="B25" i="9"/>
  <c r="A26" i="9" l="1"/>
  <c r="C25" i="9"/>
  <c r="B26" i="9"/>
  <c r="A27" i="9" l="1"/>
  <c r="C26" i="9"/>
  <c r="B27" i="9"/>
  <c r="A28" i="9" l="1"/>
  <c r="C27" i="9"/>
  <c r="B28" i="9"/>
  <c r="A29" i="9" l="1"/>
  <c r="C28" i="9"/>
  <c r="B29" i="9"/>
  <c r="A30" i="9" l="1"/>
  <c r="C29" i="9"/>
  <c r="B30" i="9"/>
  <c r="A31" i="9" l="1"/>
  <c r="C30" i="9"/>
  <c r="B31" i="9"/>
  <c r="A32" i="9" l="1"/>
  <c r="C31" i="9"/>
  <c r="B32" i="9"/>
  <c r="A33" i="9" l="1"/>
  <c r="C32" i="9"/>
  <c r="B33" i="9"/>
  <c r="A34" i="9" l="1"/>
  <c r="C33" i="9"/>
  <c r="B34" i="9"/>
  <c r="A35" i="9" l="1"/>
  <c r="C34" i="9"/>
  <c r="B35" i="9"/>
  <c r="A36" i="9" l="1"/>
  <c r="C35" i="9"/>
  <c r="B36" i="9"/>
  <c r="A37" i="9" l="1"/>
  <c r="C36" i="9"/>
  <c r="B37" i="9"/>
  <c r="A38" i="9" l="1"/>
  <c r="C37" i="9"/>
  <c r="B38" i="9"/>
  <c r="A39" i="9" l="1"/>
  <c r="C38" i="9"/>
  <c r="B39" i="9"/>
  <c r="A40" i="9" l="1"/>
  <c r="C39" i="9"/>
  <c r="B40" i="9"/>
  <c r="A41" i="9" l="1"/>
  <c r="C40" i="9"/>
  <c r="B41" i="9"/>
  <c r="A42" i="9" l="1"/>
  <c r="C41" i="9"/>
  <c r="B42" i="9"/>
  <c r="A43" i="9" l="1"/>
  <c r="C42" i="9"/>
  <c r="B43" i="9"/>
  <c r="A44" i="9" l="1"/>
  <c r="C43" i="9"/>
  <c r="B44" i="9"/>
  <c r="A45" i="9" l="1"/>
  <c r="C44" i="9"/>
  <c r="B45" i="9"/>
  <c r="A46" i="9" l="1"/>
  <c r="C45" i="9"/>
  <c r="B46" i="9"/>
  <c r="A47" i="9" l="1"/>
  <c r="C46" i="9"/>
  <c r="B47" i="9"/>
  <c r="A48" i="9" l="1"/>
  <c r="C47" i="9"/>
  <c r="B48" i="9"/>
  <c r="A49" i="9" l="1"/>
  <c r="C48" i="9"/>
  <c r="B49" i="9"/>
  <c r="A50" i="9" l="1"/>
  <c r="C49" i="9"/>
  <c r="B50" i="9"/>
  <c r="A51" i="9" l="1"/>
  <c r="C50" i="9"/>
  <c r="B51" i="9"/>
  <c r="A52" i="9" l="1"/>
  <c r="C51" i="9"/>
  <c r="B52" i="9"/>
  <c r="A53" i="9" l="1"/>
  <c r="C52" i="9"/>
  <c r="B53" i="9"/>
  <c r="A54" i="9" l="1"/>
  <c r="C53" i="9"/>
  <c r="B54" i="9"/>
  <c r="A55" i="9" l="1"/>
  <c r="C54" i="9"/>
  <c r="B55" i="9"/>
  <c r="A56" i="9" l="1"/>
  <c r="C55" i="9"/>
  <c r="B56" i="9"/>
  <c r="A57" i="9" l="1"/>
  <c r="C56" i="9"/>
  <c r="B57" i="9"/>
  <c r="A58" i="9" l="1"/>
  <c r="C57" i="9"/>
  <c r="B58" i="9"/>
  <c r="A59" i="9" l="1"/>
  <c r="C58" i="9"/>
  <c r="B59" i="9"/>
  <c r="A60" i="9" l="1"/>
  <c r="C59" i="9"/>
  <c r="B60" i="9"/>
  <c r="A61" i="9" l="1"/>
  <c r="C60" i="9"/>
  <c r="B61" i="9"/>
  <c r="A62" i="9" l="1"/>
  <c r="C61" i="9"/>
  <c r="B62" i="9"/>
  <c r="A63" i="9" l="1"/>
  <c r="C62" i="9"/>
  <c r="B63" i="9"/>
  <c r="A64" i="9" l="1"/>
  <c r="C63" i="9"/>
  <c r="B64" i="9"/>
  <c r="A65" i="9" l="1"/>
  <c r="C64" i="9"/>
  <c r="B65" i="9"/>
  <c r="A66" i="9" l="1"/>
  <c r="C65" i="9"/>
  <c r="B66" i="9"/>
  <c r="A67" i="9" l="1"/>
  <c r="C66" i="9"/>
  <c r="B67" i="9"/>
  <c r="A68" i="9" l="1"/>
  <c r="C67" i="9"/>
  <c r="A69" i="9" l="1"/>
  <c r="C68" i="9"/>
  <c r="B68" i="9"/>
  <c r="A70" i="9" l="1"/>
  <c r="C69" i="9"/>
  <c r="B69" i="9"/>
  <c r="A71" i="9" l="1"/>
  <c r="C70" i="9"/>
  <c r="B70" i="9"/>
  <c r="A72" i="9" l="1"/>
  <c r="C71" i="9"/>
  <c r="B71" i="9"/>
  <c r="A73" i="9" l="1"/>
  <c r="C72" i="9"/>
  <c r="B72" i="9"/>
  <c r="A74" i="9" l="1"/>
  <c r="C73" i="9"/>
  <c r="B73" i="9"/>
  <c r="A75" i="9" l="1"/>
  <c r="C75" i="9" s="1"/>
  <c r="C74" i="9"/>
  <c r="B74" i="9"/>
  <c r="B75" i="9" l="1"/>
</calcChain>
</file>

<file path=xl/sharedStrings.xml><?xml version="1.0" encoding="utf-8"?>
<sst xmlns="http://schemas.openxmlformats.org/spreadsheetml/2006/main" count="45" uniqueCount="38">
  <si>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</si>
  <si>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</si>
  <si>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</si>
  <si>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</si>
  <si>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</si>
  <si>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Среднее</t>
  </si>
  <si>
    <t>Интервал</t>
  </si>
  <si>
    <t>Частота</t>
  </si>
  <si>
    <t>x</t>
  </si>
  <si>
    <t>y</t>
  </si>
  <si>
    <t>Функция распределения F(x)</t>
  </si>
  <si>
    <t>Плотность вероятности p(x)</t>
  </si>
  <si>
    <t>Мат.ожидание (среднее)</t>
  </si>
  <si>
    <t>Для графика</t>
  </si>
  <si>
    <t>Параметры распределения</t>
  </si>
  <si>
    <t>мю</t>
  </si>
  <si>
    <t>сигма</t>
  </si>
  <si>
    <t>Квартили и Интерквартильный интервал (IQR) в MS EXCEL</t>
  </si>
  <si>
    <t>Исходный массив (выборка)</t>
  </si>
  <si>
    <t>Показатели выборки</t>
  </si>
  <si>
    <t>Минимум</t>
  </si>
  <si>
    <t>Q1</t>
  </si>
  <si>
    <t>1-й квартиль</t>
  </si>
  <si>
    <t>Q2</t>
  </si>
  <si>
    <t>Q3</t>
  </si>
  <si>
    <t>3-й квартиль</t>
  </si>
  <si>
    <t>2-й квартиль (медиана)</t>
  </si>
  <si>
    <t>Максимум</t>
  </si>
  <si>
    <t>Значение</t>
  </si>
  <si>
    <t>1-й квартиль (25-й процентиль)</t>
  </si>
  <si>
    <t>3-й квартиль  (75-й процентиль)</t>
  </si>
  <si>
    <t>Альтернативная формула</t>
  </si>
  <si>
    <t>% значений &lt;Qx</t>
  </si>
  <si>
    <t>Для гистограммы</t>
  </si>
  <si>
    <t>Квартили непрерывного распределения</t>
  </si>
  <si>
    <t>2-й квартиль (Медиана)</t>
  </si>
  <si>
    <t>Вычисление квартилей выборки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</si>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</sst>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4"/>
      <color theme="2" tint="-0.74999237037263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 tint="0.149998474074526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  <xf numFmtId="9" fontId="13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8" fillId="0" borderId="0" xfId="7"/>
    <xf numFmtId="0" fontId="10" fillId="4" borderId="0" xfId="7" applyFont="1" applyFill="1" applyAlignment="1">
      <alignment vertical="center" wrapText="1"/>
    </xf>
    <xf numFmtId="0" fontId="11" fillId="0" borderId="0" xfId="0" applyFont="1"/>
    <xf numFmtId="0" fontId="11" fillId="0" borderId="1" xfId="0" applyFont="1" applyBorder="1"/>
    <xf numFmtId="0" fontId="0" fillId="0" borderId="1" xfId="0" applyBorder="1"/>
    <xf numFmtId="0" fontId="0" fillId="0" borderId="0" xfId="0" applyBorder="1"/>
    <xf numFmtId="0" fontId="12" fillId="0" borderId="0" xfId="0" applyFont="1"/>
    <xf numFmtId="0" fontId="0" fillId="0" borderId="1" xfId="0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2" fillId="5" borderId="0" xfId="0" applyFont="1" applyFill="1" applyAlignment="1">
      <alignment vertical="center"/>
    </xf>
    <xf numFmtId="0" fontId="12" fillId="5" borderId="0" xfId="0" applyFont="1" applyFill="1"/>
    <xf numFmtId="0" fontId="0" fillId="5" borderId="0" xfId="0" applyFill="1"/>
    <xf numFmtId="0" fontId="14" fillId="0" borderId="1" xfId="1" applyFont="1" applyBorder="1" applyAlignment="1">
      <alignment wrapText="1"/>
    </xf>
    <xf numFmtId="0" fontId="15" fillId="0" borderId="1" xfId="1" applyFont="1" applyBorder="1" applyAlignment="1">
      <alignment vertical="top"/>
    </xf>
    <xf numFmtId="0" fontId="0" fillId="0" borderId="2" xfId="0" applyFill="1" applyBorder="1"/>
    <xf numFmtId="0" fontId="16" fillId="0" borderId="0" xfId="0" applyFont="1"/>
    <xf numFmtId="0" fontId="11" fillId="0" borderId="1" xfId="0" applyFont="1" applyFill="1" applyBorder="1" applyAlignment="1">
      <alignment vertical="top" wrapText="1"/>
    </xf>
    <xf numFmtId="9" fontId="0" fillId="0" borderId="1" xfId="9" applyFont="1" applyBorder="1"/>
    <xf numFmtId="9" fontId="0" fillId="0" borderId="1" xfId="9" applyNumberFormat="1" applyFont="1" applyBorder="1"/>
    <xf numFmtId="0" fontId="0" fillId="6" borderId="1" xfId="0" applyFill="1" applyBorder="1"/>
    <xf numFmtId="165" fontId="0" fillId="0" borderId="1" xfId="0" applyNumberFormat="1" applyBorder="1"/>
    <xf numFmtId="165" fontId="0" fillId="7" borderId="1" xfId="0" applyNumberFormat="1" applyFill="1" applyBorder="1"/>
    <xf numFmtId="0" fontId="17" fillId="5" borderId="0" xfId="0" applyFont="1" applyFill="1" applyAlignment="1">
      <alignment vertical="center"/>
    </xf>
    <xf numFmtId="0" fontId="4" fillId="2" borderId="0" xfId="2" applyFill="1" applyAlignment="1" applyProtection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10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  <cellStyle name="Процентный" xfId="9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Гистограмма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'Квартиль-выборка'!$K$6</c:f>
              <c:strCache>
                <c:ptCount val="1"/>
                <c:pt idx="0">
                  <c:v>Частота</c:v>
                </c:pt>
              </c:strCache>
            </c:strRef>
          </c:tx>
          <c:spPr>
            <a:solidFill>
              <a:schemeClr val="accent1"/>
            </a:solidFill>
            <a:ln w="25400" cap="flat" cmpd="sng" algn="ctr">
              <a:solidFill>
                <a:schemeClr val="accent1">
                  <a:shade val="50000"/>
                </a:schemeClr>
              </a:solidFill>
              <a:prstDash val="solid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'Квартиль-выборка'!$J$7:$J$13</c:f>
              <c:numCache>
                <c:formatCode>General</c:formatCode>
                <c:ptCount val="7"/>
                <c:pt idx="0">
                  <c:v>150</c:v>
                </c:pt>
                <c:pt idx="1">
                  <c:v>215</c:v>
                </c:pt>
                <c:pt idx="2">
                  <c:v>280</c:v>
                </c:pt>
                <c:pt idx="3">
                  <c:v>345</c:v>
                </c:pt>
                <c:pt idx="4">
                  <c:v>410</c:v>
                </c:pt>
                <c:pt idx="5">
                  <c:v>475</c:v>
                </c:pt>
                <c:pt idx="6">
                  <c:v>540</c:v>
                </c:pt>
              </c:numCache>
            </c:numRef>
          </c:cat>
          <c:val>
            <c:numRef>
              <c:f>'Квартиль-выборка'!$K$7:$K$13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12</c:v>
                </c:pt>
                <c:pt idx="3">
                  <c:v>9</c:v>
                </c:pt>
                <c:pt idx="4">
                  <c:v>7</c:v>
                </c:pt>
                <c:pt idx="5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A1-4673-83E6-426FC3003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37315840"/>
        <c:axId val="137317760"/>
      </c:barChart>
      <c:catAx>
        <c:axId val="13731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317760"/>
        <c:crosses val="autoZero"/>
        <c:auto val="1"/>
        <c:lblAlgn val="r"/>
        <c:lblOffset val="100"/>
        <c:noMultiLvlLbl val="0"/>
      </c:catAx>
      <c:valAx>
        <c:axId val="137317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315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'Квартиль-распределение'!$A$3</c:f>
          <c:strCache>
            <c:ptCount val="1"/>
            <c:pt idx="0">
              <c:v>Логнормальное распределение LnN(1; 1)</c:v>
            </c:pt>
          </c:strCache>
        </c:strRef>
      </c:tx>
      <c:layout/>
      <c:overlay val="1"/>
      <c:txPr>
        <a:bodyPr/>
        <a:lstStyle/>
        <a:p>
          <a:pPr>
            <a:defRPr sz="16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1657611064299617E-2"/>
          <c:y val="0.11908701965149698"/>
          <c:w val="0.89904734832333688"/>
          <c:h val="0.60691299728906434"/>
        </c:manualLayout>
      </c:layout>
      <c:scatterChart>
        <c:scatterStyle val="smoothMarker"/>
        <c:varyColors val="0"/>
        <c:ser>
          <c:idx val="8"/>
          <c:order val="0"/>
          <c:tx>
            <c:strRef>
              <c:f>'Квартиль-распределение'!$C$15</c:f>
              <c:strCache>
                <c:ptCount val="1"/>
                <c:pt idx="0">
                  <c:v>Функция распределения F(x)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xVal>
            <c:numRef>
              <c:f>'Квартиль-распределение'!$A$16:$A$75</c:f>
              <c:numCache>
                <c:formatCode>General</c:formatCode>
                <c:ptCount val="60"/>
                <c:pt idx="0">
                  <c:v>0.05</c:v>
                </c:pt>
                <c:pt idx="1">
                  <c:v>0.15000000000000002</c:v>
                </c:pt>
                <c:pt idx="2">
                  <c:v>0.25</c:v>
                </c:pt>
                <c:pt idx="3">
                  <c:v>0.35</c:v>
                </c:pt>
                <c:pt idx="4">
                  <c:v>0.44999999999999996</c:v>
                </c:pt>
                <c:pt idx="5">
                  <c:v>0.54999999999999993</c:v>
                </c:pt>
                <c:pt idx="6">
                  <c:v>0.64999999999999991</c:v>
                </c:pt>
                <c:pt idx="7">
                  <c:v>0.74999999999999989</c:v>
                </c:pt>
                <c:pt idx="8">
                  <c:v>0.84999999999999987</c:v>
                </c:pt>
                <c:pt idx="9">
                  <c:v>0.94999999999999984</c:v>
                </c:pt>
                <c:pt idx="10">
                  <c:v>1.0499999999999998</c:v>
                </c:pt>
                <c:pt idx="11">
                  <c:v>1.1499999999999999</c:v>
                </c:pt>
                <c:pt idx="12">
                  <c:v>1.25</c:v>
                </c:pt>
                <c:pt idx="13">
                  <c:v>1.35</c:v>
                </c:pt>
                <c:pt idx="14">
                  <c:v>1.4500000000000002</c:v>
                </c:pt>
                <c:pt idx="15">
                  <c:v>1.5500000000000003</c:v>
                </c:pt>
                <c:pt idx="16">
                  <c:v>1.6500000000000004</c:v>
                </c:pt>
                <c:pt idx="17">
                  <c:v>1.7500000000000004</c:v>
                </c:pt>
                <c:pt idx="18">
                  <c:v>1.8500000000000005</c:v>
                </c:pt>
                <c:pt idx="19">
                  <c:v>1.9500000000000006</c:v>
                </c:pt>
                <c:pt idx="20">
                  <c:v>2.0500000000000007</c:v>
                </c:pt>
                <c:pt idx="21">
                  <c:v>2.1500000000000008</c:v>
                </c:pt>
                <c:pt idx="22">
                  <c:v>2.2500000000000009</c:v>
                </c:pt>
                <c:pt idx="23">
                  <c:v>2.350000000000001</c:v>
                </c:pt>
                <c:pt idx="24">
                  <c:v>2.4500000000000011</c:v>
                </c:pt>
                <c:pt idx="25">
                  <c:v>2.5500000000000012</c:v>
                </c:pt>
                <c:pt idx="26">
                  <c:v>2.6500000000000012</c:v>
                </c:pt>
                <c:pt idx="27">
                  <c:v>2.7500000000000013</c:v>
                </c:pt>
                <c:pt idx="28">
                  <c:v>2.8500000000000014</c:v>
                </c:pt>
                <c:pt idx="29">
                  <c:v>2.9500000000000015</c:v>
                </c:pt>
                <c:pt idx="30">
                  <c:v>3.0500000000000016</c:v>
                </c:pt>
                <c:pt idx="31">
                  <c:v>3.1500000000000017</c:v>
                </c:pt>
                <c:pt idx="32">
                  <c:v>3.2500000000000018</c:v>
                </c:pt>
                <c:pt idx="33">
                  <c:v>3.3500000000000019</c:v>
                </c:pt>
                <c:pt idx="34">
                  <c:v>3.450000000000002</c:v>
                </c:pt>
                <c:pt idx="35">
                  <c:v>3.550000000000002</c:v>
                </c:pt>
                <c:pt idx="36">
                  <c:v>3.6500000000000021</c:v>
                </c:pt>
                <c:pt idx="37">
                  <c:v>3.7500000000000022</c:v>
                </c:pt>
                <c:pt idx="38">
                  <c:v>3.8500000000000023</c:v>
                </c:pt>
                <c:pt idx="39">
                  <c:v>3.9500000000000024</c:v>
                </c:pt>
                <c:pt idx="40">
                  <c:v>4.0500000000000025</c:v>
                </c:pt>
                <c:pt idx="41">
                  <c:v>4.1500000000000021</c:v>
                </c:pt>
                <c:pt idx="42">
                  <c:v>4.2500000000000018</c:v>
                </c:pt>
                <c:pt idx="43">
                  <c:v>4.3500000000000014</c:v>
                </c:pt>
                <c:pt idx="44">
                  <c:v>4.4500000000000011</c:v>
                </c:pt>
                <c:pt idx="45">
                  <c:v>4.5500000000000007</c:v>
                </c:pt>
                <c:pt idx="46">
                  <c:v>4.6500000000000004</c:v>
                </c:pt>
                <c:pt idx="47">
                  <c:v>4.75</c:v>
                </c:pt>
                <c:pt idx="48">
                  <c:v>4.8499999999999996</c:v>
                </c:pt>
                <c:pt idx="49">
                  <c:v>4.9499999999999993</c:v>
                </c:pt>
                <c:pt idx="50">
                  <c:v>5.0499999999999989</c:v>
                </c:pt>
                <c:pt idx="51">
                  <c:v>5.1499999999999986</c:v>
                </c:pt>
                <c:pt idx="52">
                  <c:v>5.2499999999999982</c:v>
                </c:pt>
                <c:pt idx="53">
                  <c:v>5.3499999999999979</c:v>
                </c:pt>
                <c:pt idx="54">
                  <c:v>5.4499999999999975</c:v>
                </c:pt>
                <c:pt idx="55">
                  <c:v>5.5499999999999972</c:v>
                </c:pt>
                <c:pt idx="56">
                  <c:v>5.6499999999999968</c:v>
                </c:pt>
                <c:pt idx="57">
                  <c:v>5.7499999999999964</c:v>
                </c:pt>
                <c:pt idx="58">
                  <c:v>5.8499999999999961</c:v>
                </c:pt>
                <c:pt idx="59">
                  <c:v>5.9499999999999957</c:v>
                </c:pt>
              </c:numCache>
            </c:numRef>
          </c:xVal>
          <c:yVal>
            <c:numRef>
              <c:f>'Квартиль-распределение'!$C$16:$C$75</c:f>
              <c:numCache>
                <c:formatCode>General</c:formatCode>
                <c:ptCount val="60"/>
                <c:pt idx="0">
                  <c:v>3.2247293760656755E-5</c:v>
                </c:pt>
                <c:pt idx="1">
                  <c:v>1.88302845074426E-3</c:v>
                </c:pt>
                <c:pt idx="2">
                  <c:v>8.5095612560889197E-3</c:v>
                </c:pt>
                <c:pt idx="3">
                  <c:v>2.0190895892974903E-2</c:v>
                </c:pt>
                <c:pt idx="4">
                  <c:v>3.6048295068438339E-2</c:v>
                </c:pt>
                <c:pt idx="5">
                  <c:v>5.5039628833264152E-2</c:v>
                </c:pt>
                <c:pt idx="6">
                  <c:v>7.6246220395761871E-2</c:v>
                </c:pt>
                <c:pt idx="7">
                  <c:v>9.8928328329091542E-2</c:v>
                </c:pt>
                <c:pt idx="8">
                  <c:v>0.12251237005216492</c:v>
                </c:pt>
                <c:pt idx="9">
                  <c:v>0.14656195294921023</c:v>
                </c:pt>
                <c:pt idx="10">
                  <c:v>0.17074893320294543</c:v>
                </c:pt>
                <c:pt idx="11">
                  <c:v>0.19482891494315221</c:v>
                </c:pt>
                <c:pt idx="12">
                  <c:v>0.21862173418590294</c:v>
                </c:pt>
                <c:pt idx="13">
                  <c:v>0.24199631282263556</c:v>
                </c:pt>
                <c:pt idx="14">
                  <c:v>0.26485903477996964</c:v>
                </c:pt>
                <c:pt idx="15">
                  <c:v>0.28714486140041279</c:v>
                </c:pt>
                <c:pt idx="16">
                  <c:v>0.3088105436018137</c:v>
                </c:pt>
                <c:pt idx="17">
                  <c:v>0.32982942883327693</c:v>
                </c:pt>
                <c:pt idx="18">
                  <c:v>0.35018747924433602</c:v>
                </c:pt>
                <c:pt idx="19">
                  <c:v>0.36988021083243772</c:v>
                </c:pt>
                <c:pt idx="20">
                  <c:v>0.38891033471147896</c:v>
                </c:pt>
                <c:pt idx="21">
                  <c:v>0.40728593544440012</c:v>
                </c:pt>
                <c:pt idx="22">
                  <c:v>0.42501906169048576</c:v>
                </c:pt>
                <c:pt idx="23">
                  <c:v>0.44212463457349427</c:v>
                </c:pt>
                <c:pt idx="24">
                  <c:v>0.45861960176421496</c:v>
                </c:pt>
                <c:pt idx="25">
                  <c:v>0.47452228223645071</c:v>
                </c:pt>
                <c:pt idx="26">
                  <c:v>0.48985185944467763</c:v>
                </c:pt>
                <c:pt idx="27">
                  <c:v>0.5046279903528037</c:v>
                </c:pt>
                <c:pt idx="28">
                  <c:v>0.5188705051041429</c:v>
                </c:pt>
                <c:pt idx="29">
                  <c:v>0.53259917774424548</c:v>
                </c:pt>
                <c:pt idx="30">
                  <c:v>0.54583355272067258</c:v>
                </c:pt>
                <c:pt idx="31">
                  <c:v>0.55859281520645776</c:v>
                </c:pt>
                <c:pt idx="32">
                  <c:v>0.57089569586485622</c:v>
                </c:pt>
                <c:pt idx="33">
                  <c:v>0.58276040267019802</c:v>
                </c:pt>
                <c:pt idx="34">
                  <c:v>0.59420457395722126</c:v>
                </c:pt>
                <c:pt idx="35">
                  <c:v>0.60524524809035274</c:v>
                </c:pt>
                <c:pt idx="36">
                  <c:v>0.61589884610187162</c:v>
                </c:pt>
                <c:pt idx="37">
                  <c:v>0.62618116440224925</c:v>
                </c:pt>
                <c:pt idx="38">
                  <c:v>0.63610737526208494</c:v>
                </c:pt>
                <c:pt idx="39">
                  <c:v>0.64569203323739321</c:v>
                </c:pt>
                <c:pt idx="40">
                  <c:v>0.65494908608519886</c:v>
                </c:pt>
                <c:pt idx="41">
                  <c:v>0.66389188901508267</c:v>
                </c:pt>
                <c:pt idx="42">
                  <c:v>0.6725332213605737</c:v>
                </c:pt>
                <c:pt idx="43">
                  <c:v>0.68088530494464417</c:v>
                </c:pt>
                <c:pt idx="44">
                  <c:v>0.68895982356587815</c:v>
                </c:pt>
                <c:pt idx="45">
                  <c:v>0.69676794315388413</c:v>
                </c:pt>
                <c:pt idx="46">
                  <c:v>0.70432033224032664</c:v>
                </c:pt>
                <c:pt idx="47">
                  <c:v>0.71162718247038037</c:v>
                </c:pt>
                <c:pt idx="48">
                  <c:v>0.71869822894231572</c:v>
                </c:pt>
                <c:pt idx="49">
                  <c:v>0.72554277021335201</c:v>
                </c:pt>
                <c:pt idx="50">
                  <c:v>0.73216968785030745</c:v>
                </c:pt>
                <c:pt idx="51">
                  <c:v>0.73858746543588072</c:v>
                </c:pt>
                <c:pt idx="52">
                  <c:v>0.74480420696718674</c:v>
                </c:pt>
                <c:pt idx="53">
                  <c:v>0.75082765460369083</c:v>
                </c:pt>
                <c:pt idx="54">
                  <c:v>0.75666520573795371</c:v>
                </c:pt>
                <c:pt idx="55">
                  <c:v>0.76232392937544213</c:v>
                </c:pt>
                <c:pt idx="56">
                  <c:v>0.76781058181970929</c:v>
                </c:pt>
                <c:pt idx="57">
                  <c:v>0.77313162166707938</c:v>
                </c:pt>
                <c:pt idx="58">
                  <c:v>0.77829322412096769</c:v>
                </c:pt>
                <c:pt idx="59">
                  <c:v>0.78330129464052567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1CB-488C-843E-A89FF71E8D88}"/>
            </c:ext>
          </c:extLst>
        </c:ser>
        <c:ser>
          <c:idx val="2"/>
          <c:order val="1"/>
          <c:tx>
            <c:strRef>
              <c:f>'Квартиль-распределение'!$B$15</c:f>
              <c:strCache>
                <c:ptCount val="1"/>
                <c:pt idx="0">
                  <c:v>Плотность вероятности p(x)</c:v>
                </c:pt>
              </c:strCache>
            </c:strRef>
          </c:tx>
          <c:marker>
            <c:symbol val="none"/>
          </c:marker>
          <c:xVal>
            <c:numRef>
              <c:f>'Квартиль-распределение'!$A$16:$A$75</c:f>
              <c:numCache>
                <c:formatCode>General</c:formatCode>
                <c:ptCount val="60"/>
                <c:pt idx="0">
                  <c:v>0.05</c:v>
                </c:pt>
                <c:pt idx="1">
                  <c:v>0.15000000000000002</c:v>
                </c:pt>
                <c:pt idx="2">
                  <c:v>0.25</c:v>
                </c:pt>
                <c:pt idx="3">
                  <c:v>0.35</c:v>
                </c:pt>
                <c:pt idx="4">
                  <c:v>0.44999999999999996</c:v>
                </c:pt>
                <c:pt idx="5">
                  <c:v>0.54999999999999993</c:v>
                </c:pt>
                <c:pt idx="6">
                  <c:v>0.64999999999999991</c:v>
                </c:pt>
                <c:pt idx="7">
                  <c:v>0.74999999999999989</c:v>
                </c:pt>
                <c:pt idx="8">
                  <c:v>0.84999999999999987</c:v>
                </c:pt>
                <c:pt idx="9">
                  <c:v>0.94999999999999984</c:v>
                </c:pt>
                <c:pt idx="10">
                  <c:v>1.0499999999999998</c:v>
                </c:pt>
                <c:pt idx="11">
                  <c:v>1.1499999999999999</c:v>
                </c:pt>
                <c:pt idx="12">
                  <c:v>1.25</c:v>
                </c:pt>
                <c:pt idx="13">
                  <c:v>1.35</c:v>
                </c:pt>
                <c:pt idx="14">
                  <c:v>1.4500000000000002</c:v>
                </c:pt>
                <c:pt idx="15">
                  <c:v>1.5500000000000003</c:v>
                </c:pt>
                <c:pt idx="16">
                  <c:v>1.6500000000000004</c:v>
                </c:pt>
                <c:pt idx="17">
                  <c:v>1.7500000000000004</c:v>
                </c:pt>
                <c:pt idx="18">
                  <c:v>1.8500000000000005</c:v>
                </c:pt>
                <c:pt idx="19">
                  <c:v>1.9500000000000006</c:v>
                </c:pt>
                <c:pt idx="20">
                  <c:v>2.0500000000000007</c:v>
                </c:pt>
                <c:pt idx="21">
                  <c:v>2.1500000000000008</c:v>
                </c:pt>
                <c:pt idx="22">
                  <c:v>2.2500000000000009</c:v>
                </c:pt>
                <c:pt idx="23">
                  <c:v>2.350000000000001</c:v>
                </c:pt>
                <c:pt idx="24">
                  <c:v>2.4500000000000011</c:v>
                </c:pt>
                <c:pt idx="25">
                  <c:v>2.5500000000000012</c:v>
                </c:pt>
                <c:pt idx="26">
                  <c:v>2.6500000000000012</c:v>
                </c:pt>
                <c:pt idx="27">
                  <c:v>2.7500000000000013</c:v>
                </c:pt>
                <c:pt idx="28">
                  <c:v>2.8500000000000014</c:v>
                </c:pt>
                <c:pt idx="29">
                  <c:v>2.9500000000000015</c:v>
                </c:pt>
                <c:pt idx="30">
                  <c:v>3.0500000000000016</c:v>
                </c:pt>
                <c:pt idx="31">
                  <c:v>3.1500000000000017</c:v>
                </c:pt>
                <c:pt idx="32">
                  <c:v>3.2500000000000018</c:v>
                </c:pt>
                <c:pt idx="33">
                  <c:v>3.3500000000000019</c:v>
                </c:pt>
                <c:pt idx="34">
                  <c:v>3.450000000000002</c:v>
                </c:pt>
                <c:pt idx="35">
                  <c:v>3.550000000000002</c:v>
                </c:pt>
                <c:pt idx="36">
                  <c:v>3.6500000000000021</c:v>
                </c:pt>
                <c:pt idx="37">
                  <c:v>3.7500000000000022</c:v>
                </c:pt>
                <c:pt idx="38">
                  <c:v>3.8500000000000023</c:v>
                </c:pt>
                <c:pt idx="39">
                  <c:v>3.9500000000000024</c:v>
                </c:pt>
                <c:pt idx="40">
                  <c:v>4.0500000000000025</c:v>
                </c:pt>
                <c:pt idx="41">
                  <c:v>4.1500000000000021</c:v>
                </c:pt>
                <c:pt idx="42">
                  <c:v>4.2500000000000018</c:v>
                </c:pt>
                <c:pt idx="43">
                  <c:v>4.3500000000000014</c:v>
                </c:pt>
                <c:pt idx="44">
                  <c:v>4.4500000000000011</c:v>
                </c:pt>
                <c:pt idx="45">
                  <c:v>4.5500000000000007</c:v>
                </c:pt>
                <c:pt idx="46">
                  <c:v>4.6500000000000004</c:v>
                </c:pt>
                <c:pt idx="47">
                  <c:v>4.75</c:v>
                </c:pt>
                <c:pt idx="48">
                  <c:v>4.8499999999999996</c:v>
                </c:pt>
                <c:pt idx="49">
                  <c:v>4.9499999999999993</c:v>
                </c:pt>
                <c:pt idx="50">
                  <c:v>5.0499999999999989</c:v>
                </c:pt>
                <c:pt idx="51">
                  <c:v>5.1499999999999986</c:v>
                </c:pt>
                <c:pt idx="52">
                  <c:v>5.2499999999999982</c:v>
                </c:pt>
                <c:pt idx="53">
                  <c:v>5.3499999999999979</c:v>
                </c:pt>
                <c:pt idx="54">
                  <c:v>5.4499999999999975</c:v>
                </c:pt>
                <c:pt idx="55">
                  <c:v>5.5499999999999972</c:v>
                </c:pt>
                <c:pt idx="56">
                  <c:v>5.6499999999999968</c:v>
                </c:pt>
                <c:pt idx="57">
                  <c:v>5.7499999999999964</c:v>
                </c:pt>
                <c:pt idx="58">
                  <c:v>5.8499999999999961</c:v>
                </c:pt>
                <c:pt idx="59">
                  <c:v>5.9499999999999957</c:v>
                </c:pt>
              </c:numCache>
            </c:numRef>
          </c:xVal>
          <c:yVal>
            <c:numRef>
              <c:f>'Квартиль-распределение'!$B$16:$B$75</c:f>
              <c:numCache>
                <c:formatCode>General</c:formatCode>
                <c:ptCount val="60"/>
                <c:pt idx="0">
                  <c:v>2.7226640152717969E-3</c:v>
                </c:pt>
                <c:pt idx="1">
                  <c:v>4.0016210209221866E-2</c:v>
                </c:pt>
                <c:pt idx="2">
                  <c:v>9.2564964593886953E-2</c:v>
                </c:pt>
                <c:pt idx="3">
                  <c:v>0.13945660801719256</c:v>
                </c:pt>
                <c:pt idx="4">
                  <c:v>0.17591650434098088</c:v>
                </c:pt>
                <c:pt idx="5">
                  <c:v>0.20237293458007835</c:v>
                </c:pt>
                <c:pt idx="6">
                  <c:v>0.22052912787720241</c:v>
                </c:pt>
                <c:pt idx="7">
                  <c:v>0.23216219838835681</c:v>
                </c:pt>
                <c:pt idx="8">
                  <c:v>0.23879621816305452</c:v>
                </c:pt>
                <c:pt idx="9">
                  <c:v>0.24165262106171032</c:v>
                </c:pt>
                <c:pt idx="10">
                  <c:v>0.24168289259803385</c:v>
                </c:pt>
                <c:pt idx="11">
                  <c:v>0.2396189721036851</c:v>
                </c:pt>
                <c:pt idx="12">
                  <c:v>0.23602086768978109</c:v>
                </c:pt>
                <c:pt idx="13">
                  <c:v>0.23131614376178375</c:v>
                </c:pt>
                <c:pt idx="14">
                  <c:v>0.22583101707599448</c:v>
                </c:pt>
                <c:pt idx="15">
                  <c:v>0.21981429000653538</c:v>
                </c:pt>
                <c:pt idx="16">
                  <c:v>0.21345558991920649</c:v>
                </c:pt>
                <c:pt idx="17">
                  <c:v>0.20689922329320429</c:v>
                </c:pt>
                <c:pt idx="18">
                  <c:v>0.2002547008353274</c:v>
                </c:pt>
                <c:pt idx="19">
                  <c:v>0.19360475013060674</c:v>
                </c:pt>
                <c:pt idx="20">
                  <c:v>0.18701143439123677</c:v>
                </c:pt>
                <c:pt idx="21">
                  <c:v>0.18052084161215304</c:v>
                </c:pt>
                <c:pt idx="22">
                  <c:v>0.17416669154120001</c:v>
                </c:pt>
                <c:pt idx="23">
                  <c:v>0.16797312045042836</c:v>
                </c:pt>
                <c:pt idx="24">
                  <c:v>0.16195683869095251</c:v>
                </c:pt>
                <c:pt idx="25">
                  <c:v>0.1561288077463219</c:v>
                </c:pt>
                <c:pt idx="26">
                  <c:v>0.15049554761846029</c:v>
                </c:pt>
                <c:pt idx="27">
                  <c:v>0.1450601586359376</c:v>
                </c:pt>
                <c:pt idx="28">
                  <c:v>0.13982312176847336</c:v>
                </c:pt>
                <c:pt idx="29">
                  <c:v>0.13478292650445642</c:v>
                </c:pt>
                <c:pt idx="30">
                  <c:v>0.12993656401089992</c:v>
                </c:pt>
                <c:pt idx="31">
                  <c:v>0.12527991470266081</c:v>
                </c:pt>
                <c:pt idx="32">
                  <c:v>0.12080805280560064</c:v>
                </c:pt>
                <c:pt idx="33">
                  <c:v>0.11651548549478524</c:v>
                </c:pt>
                <c:pt idx="34">
                  <c:v>0.11239634034501321</c:v>
                </c:pt>
                <c:pt idx="35">
                  <c:v>0.10844451186540159</c:v>
                </c:pt>
                <c:pt idx="36">
                  <c:v>0.10465377559228987</c:v>
                </c:pt>
                <c:pt idx="37">
                  <c:v>0.10101787642775122</c:v>
                </c:pt>
                <c:pt idx="38">
                  <c:v>9.7530596515806672E-2</c:v>
                </c:pt>
                <c:pt idx="39">
                  <c:v>9.4185806855185225E-2</c:v>
                </c:pt>
                <c:pt idx="40">
                  <c:v>9.0977505987866983E-2</c:v>
                </c:pt>
                <c:pt idx="41">
                  <c:v>8.78998484245751E-2</c:v>
                </c:pt>
                <c:pt idx="42">
                  <c:v>8.4947164931851574E-2</c:v>
                </c:pt>
                <c:pt idx="43">
                  <c:v>8.2113976379620576E-2</c:v>
                </c:pt>
                <c:pt idx="44">
                  <c:v>7.9395002509410464E-2</c:v>
                </c:pt>
                <c:pt idx="45">
                  <c:v>7.6785166713236236E-2</c:v>
                </c:pt>
                <c:pt idx="46">
                  <c:v>7.4279597697160707E-2</c:v>
                </c:pt>
                <c:pt idx="47">
                  <c:v>7.1873628730529243E-2</c:v>
                </c:pt>
                <c:pt idx="48">
                  <c:v>6.9562795043004236E-2</c:v>
                </c:pt>
                <c:pt idx="49">
                  <c:v>6.7342829819883362E-2</c:v>
                </c:pt>
                <c:pt idx="50">
                  <c:v>6.5209659156296465E-2</c:v>
                </c:pt>
                <c:pt idx="51">
                  <c:v>6.3159396258418973E-2</c:v>
                </c:pt>
                <c:pt idx="52">
                  <c:v>6.1188335121372117E-2</c:v>
                </c:pt>
                <c:pt idx="53">
                  <c:v>5.9292943866263513E-2</c:v>
                </c:pt>
                <c:pt idx="54">
                  <c:v>5.746985788068238E-2</c:v>
                </c:pt>
                <c:pt idx="55">
                  <c:v>5.5715872876139501E-2</c:v>
                </c:pt>
                <c:pt idx="56">
                  <c:v>5.4027937951045067E-2</c:v>
                </c:pt>
                <c:pt idx="57">
                  <c:v>5.2403148727708654E-2</c:v>
                </c:pt>
                <c:pt idx="58">
                  <c:v>5.0838740615629062E-2</c:v>
                </c:pt>
                <c:pt idx="59">
                  <c:v>4.9332082240274702E-2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1CB-488C-843E-A89FF71E8D88}"/>
            </c:ext>
          </c:extLst>
        </c:ser>
        <c:ser>
          <c:idx val="1"/>
          <c:order val="2"/>
          <c:tx>
            <c:strRef>
              <c:f>'Квартиль-распределение'!$F$5</c:f>
              <c:strCache>
                <c:ptCount val="1"/>
                <c:pt idx="0">
                  <c:v>Мат.ожидание (среднее)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  <a:prstDash val="sysDot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CB-488C-843E-A89FF71E8D88}"/>
                </c:ext>
              </c:extLst>
            </c:dLbl>
            <c:dLbl>
              <c:idx val="1"/>
              <c:layout>
                <c:manualLayout>
                  <c:x val="-0.12053629827636865"/>
                  <c:y val="-5.768060533083802E-2"/>
                </c:manualLayout>
              </c:layout>
              <c:dLblPos val="r"/>
              <c:showLegendKey val="0"/>
              <c:showVal val="0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CB-488C-843E-A89FF71E8D88}"/>
                </c:ext>
              </c:extLst>
            </c:dLbl>
            <c:numFmt formatCode="#,##0.00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'Квартиль-распределение'!$F$7:$F$8</c:f>
              <c:numCache>
                <c:formatCode>General</c:formatCode>
                <c:ptCount val="2"/>
                <c:pt idx="0">
                  <c:v>4.4816890703380645</c:v>
                </c:pt>
                <c:pt idx="1">
                  <c:v>4.4816890703380645</c:v>
                </c:pt>
              </c:numCache>
            </c:numRef>
          </c:xVal>
          <c:yVal>
            <c:numRef>
              <c:f>'Квартиль-распределение'!$G$7:$G$8</c:f>
              <c:numCache>
                <c:formatCode>General</c:formatCode>
                <c:ptCount val="2"/>
                <c:pt idx="0">
                  <c:v>0</c:v>
                </c:pt>
                <c:pt idx="1">
                  <c:v>7.8556392743627426E-2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E1CB-488C-843E-A89FF71E8D88}"/>
            </c:ext>
          </c:extLst>
        </c:ser>
        <c:ser>
          <c:idx val="4"/>
          <c:order val="3"/>
          <c:tx>
            <c:strRef>
              <c:f>'Квартиль-распределение'!$I$5</c:f>
              <c:strCache>
                <c:ptCount val="1"/>
                <c:pt idx="0">
                  <c:v>1-й квартиль</c:v>
                </c:pt>
              </c:strCache>
            </c:strRef>
          </c:tx>
          <c:spPr>
            <a:ln w="22225">
              <a:solidFill>
                <a:srgbClr val="7030A0"/>
              </a:solidFill>
              <a:prstDash val="sysDot"/>
            </a:ln>
          </c:spPr>
          <c:marker>
            <c:symbol val="none"/>
          </c:marker>
          <c:dPt>
            <c:idx val="1"/>
            <c:marker>
              <c:symbol val="circle"/>
              <c:size val="5"/>
              <c:spPr>
                <a:solidFill>
                  <a:srgbClr val="7030A0"/>
                </a:solidFill>
                <a:ln>
                  <a:solidFill>
                    <a:srgbClr val="7030A0"/>
                  </a:solidFill>
                  <a:prstDash val="sysDot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1CB-488C-843E-A89FF71E8D88}"/>
              </c:ext>
            </c:extLst>
          </c:dPt>
          <c:dPt>
            <c:idx val="2"/>
            <c:marker>
              <c:symbol val="circle"/>
              <c:size val="7"/>
              <c:spPr>
                <a:solidFill>
                  <a:srgbClr val="FF0000"/>
                </a:solidFill>
                <a:ln w="19050">
                  <a:solidFill>
                    <a:schemeClr val="accent4">
                      <a:shade val="76000"/>
                      <a:shade val="95000"/>
                      <a:satMod val="105000"/>
                    </a:schemeClr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1CB-488C-843E-A89FF71E8D8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CB-488C-843E-A89FF71E8D8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CB-488C-843E-A89FF71E8D88}"/>
                </c:ext>
              </c:extLst>
            </c:dLbl>
            <c:dLbl>
              <c:idx val="2"/>
              <c:layout>
                <c:manualLayout>
                  <c:x val="-4.2455892275458186E-2"/>
                  <c:y val="0.10503192627111051"/>
                </c:manualLayout>
              </c:layout>
              <c:numFmt formatCode="#,##0.000" sourceLinked="0"/>
              <c:spPr>
                <a:solidFill>
                  <a:schemeClr val="accent4">
                    <a:lumMod val="40000"/>
                    <a:lumOff val="60000"/>
                  </a:schemeClr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ru-RU"/>
                </a:p>
              </c:txPr>
              <c:dLblPos val="r"/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1CB-488C-843E-A89FF71E8D88}"/>
                </c:ext>
              </c:extLst>
            </c:dLbl>
            <c:numFmt formatCode="#,##0.00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'Квартиль-распределение'!$I$7:$I$9</c:f>
              <c:numCache>
                <c:formatCode>General</c:formatCode>
                <c:ptCount val="3"/>
                <c:pt idx="0">
                  <c:v>0</c:v>
                </c:pt>
                <c:pt idx="1">
                  <c:v>1.3847370275466817</c:v>
                </c:pt>
                <c:pt idx="2">
                  <c:v>1.3847370275466817</c:v>
                </c:pt>
              </c:numCache>
            </c:numRef>
          </c:xVal>
          <c:yVal>
            <c:numRef>
              <c:f>'Квартиль-распределение'!$J$7:$J$9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1CB-488C-843E-A89FF71E8D88}"/>
            </c:ext>
          </c:extLst>
        </c:ser>
        <c:ser>
          <c:idx val="0"/>
          <c:order val="4"/>
          <c:tx>
            <c:strRef>
              <c:f>'Квартиль-распределение'!$L$5</c:f>
              <c:strCache>
                <c:ptCount val="1"/>
                <c:pt idx="0">
                  <c:v>2-й квартиль (Медиана)</c:v>
                </c:pt>
              </c:strCache>
            </c:strRef>
          </c:tx>
          <c:spPr>
            <a:ln w="25400">
              <a:solidFill>
                <a:srgbClr val="7030A0"/>
              </a:solidFill>
              <a:prstDash val="sysDash"/>
            </a:ln>
          </c:spPr>
          <c:marker>
            <c:symbol val="none"/>
          </c:marker>
          <c:dPt>
            <c:idx val="1"/>
            <c:marker>
              <c:symbol val="circle"/>
              <c:size val="5"/>
              <c:spPr>
                <a:solidFill>
                  <a:srgbClr val="7030A0"/>
                </a:solidFill>
                <a:ln w="19050">
                  <a:solidFill>
                    <a:srgbClr val="7030A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1CB-488C-843E-A89FF71E8D88}"/>
              </c:ext>
            </c:extLst>
          </c:dPt>
          <c:dPt>
            <c:idx val="2"/>
            <c:marker>
              <c:symbol val="circle"/>
              <c:size val="7"/>
              <c:spPr>
                <a:solidFill>
                  <a:srgbClr val="FF0000"/>
                </a:solidFill>
                <a:ln w="19050">
                  <a:solidFill>
                    <a:schemeClr val="accent4">
                      <a:shade val="76000"/>
                      <a:shade val="95000"/>
                      <a:satMod val="105000"/>
                    </a:schemeClr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1CB-488C-843E-A89FF71E8D8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CB-488C-843E-A89FF71E8D8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1CB-488C-843E-A89FF71E8D88}"/>
                </c:ext>
              </c:extLst>
            </c:dLbl>
            <c:dLbl>
              <c:idx val="2"/>
              <c:layout>
                <c:manualLayout>
                  <c:x val="-7.5256220278738226E-2"/>
                  <c:y val="0.10503192627111051"/>
                </c:manualLayout>
              </c:layout>
              <c:dLblPos val="r"/>
              <c:showLegendKey val="0"/>
              <c:showVal val="0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1CB-488C-843E-A89FF71E8D88}"/>
                </c:ext>
              </c:extLst>
            </c:dLbl>
            <c:numFmt formatCode="#,##0.000" sourceLinked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dLblPos val="b"/>
            <c:showLegendKey val="0"/>
            <c:showVal val="0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'Квартиль-распределение'!$L$7:$L$9</c:f>
              <c:numCache>
                <c:formatCode>General</c:formatCode>
                <c:ptCount val="3"/>
                <c:pt idx="0">
                  <c:v>0</c:v>
                </c:pt>
                <c:pt idx="1">
                  <c:v>2.7182818284590451</c:v>
                </c:pt>
                <c:pt idx="2">
                  <c:v>2.7182818284590451</c:v>
                </c:pt>
              </c:numCache>
            </c:numRef>
          </c:xVal>
          <c:yVal>
            <c:numRef>
              <c:f>'Квартиль-распределение'!$M$7:$M$9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E1CB-488C-843E-A89FF71E8D88}"/>
            </c:ext>
          </c:extLst>
        </c:ser>
        <c:ser>
          <c:idx val="3"/>
          <c:order val="5"/>
          <c:tx>
            <c:strRef>
              <c:f>'Квартиль-распределение'!$O$5</c:f>
              <c:strCache>
                <c:ptCount val="1"/>
                <c:pt idx="0">
                  <c:v>3-й квартиль</c:v>
                </c:pt>
              </c:strCache>
            </c:strRef>
          </c:tx>
          <c:spPr>
            <a:ln w="22225">
              <a:prstDash val="dash"/>
            </a:ln>
          </c:spPr>
          <c:marker>
            <c:symbol val="none"/>
          </c:marker>
          <c:dPt>
            <c:idx val="1"/>
            <c:marker>
              <c:symbol val="circle"/>
              <c:size val="5"/>
              <c:spPr>
                <a:solidFill>
                  <a:srgbClr val="7030A0"/>
                </a:solidFill>
                <a:ln w="19050">
                  <a:solidFill>
                    <a:schemeClr val="accent4">
                      <a:shade val="76000"/>
                      <a:shade val="95000"/>
                      <a:satMod val="105000"/>
                    </a:schemeClr>
                  </a:solidFill>
                  <a:prstDash val="dash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1CB-488C-843E-A89FF71E8D88}"/>
              </c:ext>
            </c:extLst>
          </c:dPt>
          <c:dPt>
            <c:idx val="2"/>
            <c:marker>
              <c:symbol val="circle"/>
              <c:size val="7"/>
              <c:spPr>
                <a:solidFill>
                  <a:srgbClr val="FF0000"/>
                </a:solidFill>
                <a:ln w="19050">
                  <a:solidFill>
                    <a:schemeClr val="accent4">
                      <a:shade val="76000"/>
                      <a:shade val="95000"/>
                      <a:satMod val="105000"/>
                    </a:schemeClr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1CB-488C-843E-A89FF71E8D8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1CB-488C-843E-A89FF71E8D8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1CB-488C-843E-A89FF71E8D88}"/>
                </c:ext>
              </c:extLst>
            </c:dLbl>
            <c:dLbl>
              <c:idx val="2"/>
              <c:layout>
                <c:manualLayout>
                  <c:x val="-4.4095908675622186E-2"/>
                  <c:y val="9.3708498410930763E-2"/>
                </c:manualLayout>
              </c:layout>
              <c:dLblPos val="r"/>
              <c:showLegendKey val="0"/>
              <c:showVal val="0"/>
              <c:showCatName val="1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1CB-488C-843E-A89FF71E8D88}"/>
                </c:ext>
              </c:extLst>
            </c:dLbl>
            <c:numFmt formatCode="#,##0.000" sourceLinked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dLblPos val="b"/>
            <c:showLegendKey val="0"/>
            <c:showVal val="0"/>
            <c:showCatName val="1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'Квартиль-распределение'!$O$7:$O$9</c:f>
              <c:numCache>
                <c:formatCode>General</c:formatCode>
                <c:ptCount val="3"/>
                <c:pt idx="0">
                  <c:v>0</c:v>
                </c:pt>
                <c:pt idx="1">
                  <c:v>5.3360717247676508</c:v>
                </c:pt>
                <c:pt idx="2">
                  <c:v>5.3360717247676508</c:v>
                </c:pt>
              </c:numCache>
            </c:numRef>
          </c:xVal>
          <c:yVal>
            <c:numRef>
              <c:f>'Квартиль-распределение'!$P$7:$P$9</c:f>
              <c:numCache>
                <c:formatCode>General</c:formatCode>
                <c:ptCount val="3"/>
                <c:pt idx="0">
                  <c:v>0.75</c:v>
                </c:pt>
                <c:pt idx="1">
                  <c:v>0.75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E1CB-488C-843E-A89FF71E8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985280"/>
        <c:axId val="33986816"/>
      </c:scatterChart>
      <c:valAx>
        <c:axId val="3398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3986816"/>
        <c:crosses val="autoZero"/>
        <c:crossBetween val="midCat"/>
      </c:valAx>
      <c:valAx>
        <c:axId val="33986816"/>
        <c:scaling>
          <c:orientation val="minMax"/>
          <c:max val="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3985280"/>
        <c:crosses val="autoZero"/>
        <c:crossBetween val="midCat"/>
        <c:majorUnit val="0.25"/>
      </c:valAx>
    </c:plotArea>
    <c:legend>
      <c:legendPos val="b"/>
      <c:layout>
        <c:manualLayout>
          <c:xMode val="edge"/>
          <c:yMode val="edge"/>
          <c:x val="2.0763713200109911E-2"/>
          <c:y val="0.8925855397729664"/>
          <c:w val="0.9792362211352541"/>
          <c:h val="0.107414527066336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12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16</xdr:col>
      <xdr:colOff>0</xdr:colOff>
      <xdr:row>35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kvartili-i-interkvartilnyy-interval-iqr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workbookViewId="0">
      <selection activeCell="J2" sqref="J2"/>
    </sheetView>
  </sheetViews>
  <sheetFormatPr defaultRowHeight="15" x14ac:dyDescent="0.25"/>
  <cols>
    <col min="1" max="1" width="20.7109375" customWidth="1"/>
    <col min="2" max="2" width="2.140625" customWidth="1"/>
    <col min="3" max="3" width="3.140625" customWidth="1"/>
    <col min="4" max="4" width="11.5703125" bestFit="1" customWidth="1"/>
    <col min="5" max="5" width="9.7109375" bestFit="1" customWidth="1"/>
    <col min="6" max="6" width="16" bestFit="1" customWidth="1"/>
    <col min="7" max="7" width="11.5703125" bestFit="1" customWidth="1"/>
    <col min="9" max="9" width="20.42578125" customWidth="1"/>
    <col min="10" max="10" width="10.5703125" customWidth="1"/>
  </cols>
  <sheetData>
    <row r="1" spans="1:11" ht="26.25" x14ac:dyDescent="0.25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</row>
    <row r="2" spans="1:11" ht="15.75" x14ac:dyDescent="0.25">
      <c r="A2" s="27" t="s">
        <v>0</v>
      </c>
      <c r="B2" s="2"/>
      <c r="C2" s="2"/>
      <c r="D2" s="2"/>
      <c r="E2" s="2"/>
      <c r="F2" s="2"/>
      <c r="G2" s="2"/>
      <c r="H2" s="2"/>
      <c r="I2" s="2"/>
      <c r="J2" s="29" t="s">
        <v>37</v>
      </c>
    </row>
    <row r="3" spans="1:11" ht="18.75" x14ac:dyDescent="0.25">
      <c r="A3" s="1" t="s">
        <v>17</v>
      </c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25">
      <c r="A4" s="26" t="s">
        <v>36</v>
      </c>
      <c r="B4" s="13"/>
      <c r="C4" s="13"/>
      <c r="D4" s="13"/>
      <c r="E4" s="13"/>
      <c r="F4" s="13"/>
      <c r="G4" s="13"/>
      <c r="H4" s="13"/>
      <c r="I4" s="13"/>
      <c r="J4" s="13"/>
    </row>
    <row r="5" spans="1:11" x14ac:dyDescent="0.25">
      <c r="J5" s="6" t="s">
        <v>33</v>
      </c>
    </row>
    <row r="6" spans="1:11" ht="31.5" x14ac:dyDescent="0.25">
      <c r="A6" s="16" t="s">
        <v>18</v>
      </c>
      <c r="D6" s="12" t="s">
        <v>19</v>
      </c>
      <c r="E6" s="12" t="s">
        <v>28</v>
      </c>
      <c r="F6" s="12" t="s">
        <v>31</v>
      </c>
      <c r="G6" s="20" t="s">
        <v>32</v>
      </c>
      <c r="J6" s="7" t="s">
        <v>6</v>
      </c>
      <c r="K6" s="7" t="s">
        <v>7</v>
      </c>
    </row>
    <row r="7" spans="1:11" ht="15.75" x14ac:dyDescent="0.25">
      <c r="A7" s="17">
        <v>113</v>
      </c>
      <c r="C7" s="19">
        <v>0</v>
      </c>
      <c r="D7" s="8" t="s">
        <v>20</v>
      </c>
      <c r="E7" s="8">
        <f>_xlfn.QUARTILE.INC($A$7:$A$56,C7)</f>
        <v>113</v>
      </c>
      <c r="F7" s="8">
        <f>MIN(A7:A56)</f>
        <v>113</v>
      </c>
      <c r="G7" s="21"/>
      <c r="J7" s="8">
        <v>150</v>
      </c>
      <c r="K7" s="8">
        <f t="array" ref="K7:K14">FREQUENCY(A7:A56,J7:J13)</f>
        <v>4</v>
      </c>
    </row>
    <row r="8" spans="1:11" ht="15.75" x14ac:dyDescent="0.25">
      <c r="A8" s="17">
        <v>114</v>
      </c>
      <c r="C8" s="19">
        <v>1</v>
      </c>
      <c r="D8" s="8" t="s">
        <v>21</v>
      </c>
      <c r="E8" s="8">
        <f t="shared" ref="E8:E11" si="0">_xlfn.QUARTILE.INC($A$7:$A$56,C8)</f>
        <v>224</v>
      </c>
      <c r="F8" s="8">
        <f>_xlfn.PERCENTILE.INC($A$7:$A$56,0.25)</f>
        <v>224</v>
      </c>
      <c r="G8" s="22">
        <f>COUNTIF($A$7:$A$56,"&lt;"&amp;E8)/COUNT($A$7:$A$56)</f>
        <v>0.26</v>
      </c>
      <c r="H8" t="s">
        <v>29</v>
      </c>
      <c r="J8" s="8">
        <f>J7+65</f>
        <v>215</v>
      </c>
      <c r="K8" s="8">
        <v>7</v>
      </c>
    </row>
    <row r="9" spans="1:11" ht="15.75" x14ac:dyDescent="0.25">
      <c r="A9" s="17">
        <v>135</v>
      </c>
      <c r="C9" s="19">
        <v>2</v>
      </c>
      <c r="D9" s="8" t="s">
        <v>23</v>
      </c>
      <c r="E9" s="8">
        <f t="shared" si="0"/>
        <v>288.5</v>
      </c>
      <c r="F9" s="8">
        <f>MEDIAN(A7:A56)</f>
        <v>288.5</v>
      </c>
      <c r="G9" s="21">
        <f>COUNTIF($A$7:$A$56,"&lt;"&amp;E9)/COUNT($A$7:$A$56)</f>
        <v>0.5</v>
      </c>
      <c r="H9" t="s">
        <v>26</v>
      </c>
      <c r="J9" s="8">
        <f t="shared" ref="J9:J13" si="1">J8+65</f>
        <v>280</v>
      </c>
      <c r="K9" s="8">
        <v>12</v>
      </c>
    </row>
    <row r="10" spans="1:11" ht="15.75" x14ac:dyDescent="0.25">
      <c r="A10" s="17">
        <v>138</v>
      </c>
      <c r="C10" s="19">
        <v>3</v>
      </c>
      <c r="D10" s="8" t="s">
        <v>24</v>
      </c>
      <c r="E10" s="8">
        <f t="shared" si="0"/>
        <v>404.75</v>
      </c>
      <c r="F10" s="8">
        <f>_xlfn.PERCENTILE.INC($A$7:$A$56,0.75)</f>
        <v>404.75</v>
      </c>
      <c r="G10" s="21">
        <f>COUNTIF($A$7:$A$56,"&lt;"&amp;E10)/COUNT($A$7:$A$56)</f>
        <v>0.74</v>
      </c>
      <c r="H10" t="s">
        <v>30</v>
      </c>
      <c r="J10" s="8">
        <f t="shared" si="1"/>
        <v>345</v>
      </c>
      <c r="K10" s="8">
        <v>9</v>
      </c>
    </row>
    <row r="11" spans="1:11" ht="15.75" x14ac:dyDescent="0.25">
      <c r="A11" s="17">
        <v>152</v>
      </c>
      <c r="C11" s="19">
        <v>4</v>
      </c>
      <c r="D11" s="18" t="s">
        <v>27</v>
      </c>
      <c r="E11" s="8">
        <f t="shared" si="0"/>
        <v>837</v>
      </c>
      <c r="F11" s="8">
        <f>MAX(A7:A56)</f>
        <v>837</v>
      </c>
      <c r="G11" s="21"/>
      <c r="J11" s="8">
        <f t="shared" si="1"/>
        <v>410</v>
      </c>
      <c r="K11" s="8">
        <v>7</v>
      </c>
    </row>
    <row r="12" spans="1:11" ht="15.75" x14ac:dyDescent="0.25">
      <c r="A12" s="17">
        <v>170</v>
      </c>
      <c r="D12" s="8" t="s">
        <v>5</v>
      </c>
      <c r="E12" s="8">
        <f>AVERAGE(A7:A56)</f>
        <v>318.32</v>
      </c>
      <c r="J12" s="8">
        <f t="shared" si="1"/>
        <v>475</v>
      </c>
      <c r="K12" s="8">
        <v>4</v>
      </c>
    </row>
    <row r="13" spans="1:11" ht="15.75" x14ac:dyDescent="0.25">
      <c r="A13" s="17">
        <v>179</v>
      </c>
      <c r="J13" s="8">
        <f t="shared" si="1"/>
        <v>540</v>
      </c>
      <c r="K13" s="8">
        <v>4</v>
      </c>
    </row>
    <row r="14" spans="1:11" ht="15.75" x14ac:dyDescent="0.25">
      <c r="A14" s="17">
        <v>180</v>
      </c>
      <c r="K14" s="8">
        <v>3</v>
      </c>
    </row>
    <row r="15" spans="1:11" ht="15.75" x14ac:dyDescent="0.25">
      <c r="A15" s="17">
        <v>204</v>
      </c>
      <c r="K15" s="7">
        <f>SUM(K7:K13)</f>
        <v>47</v>
      </c>
    </row>
    <row r="16" spans="1:11" ht="15.75" x14ac:dyDescent="0.25">
      <c r="A16" s="17">
        <v>212</v>
      </c>
    </row>
    <row r="17" spans="1:1" ht="15.75" x14ac:dyDescent="0.25">
      <c r="A17" s="17">
        <v>213</v>
      </c>
    </row>
    <row r="18" spans="1:1" ht="15.75" x14ac:dyDescent="0.25">
      <c r="A18" s="17">
        <v>218</v>
      </c>
    </row>
    <row r="19" spans="1:1" ht="15.75" x14ac:dyDescent="0.25">
      <c r="A19" s="17">
        <v>223</v>
      </c>
    </row>
    <row r="20" spans="1:1" ht="15.75" x14ac:dyDescent="0.25">
      <c r="A20" s="17">
        <v>227</v>
      </c>
    </row>
    <row r="21" spans="1:1" ht="15.75" x14ac:dyDescent="0.25">
      <c r="A21" s="17">
        <v>230</v>
      </c>
    </row>
    <row r="22" spans="1:1" ht="15.75" x14ac:dyDescent="0.25">
      <c r="A22" s="17">
        <v>239</v>
      </c>
    </row>
    <row r="23" spans="1:1" ht="15.75" x14ac:dyDescent="0.25">
      <c r="A23" s="17">
        <v>240</v>
      </c>
    </row>
    <row r="24" spans="1:1" ht="15.75" x14ac:dyDescent="0.25">
      <c r="A24" s="17">
        <v>242</v>
      </c>
    </row>
    <row r="25" spans="1:1" ht="15.75" x14ac:dyDescent="0.25">
      <c r="A25" s="17">
        <v>245</v>
      </c>
    </row>
    <row r="26" spans="1:1" ht="15.75" x14ac:dyDescent="0.25">
      <c r="A26" s="17">
        <v>246</v>
      </c>
    </row>
    <row r="27" spans="1:1" ht="15.75" x14ac:dyDescent="0.25">
      <c r="A27" s="17">
        <v>255</v>
      </c>
    </row>
    <row r="28" spans="1:1" ht="15.75" x14ac:dyDescent="0.25">
      <c r="A28" s="17">
        <v>269</v>
      </c>
    </row>
    <row r="29" spans="1:1" ht="15.75" x14ac:dyDescent="0.25">
      <c r="A29" s="17">
        <v>275</v>
      </c>
    </row>
    <row r="30" spans="1:1" ht="15.75" x14ac:dyDescent="0.25">
      <c r="A30" s="17">
        <v>282</v>
      </c>
    </row>
    <row r="31" spans="1:1" ht="15.75" x14ac:dyDescent="0.25">
      <c r="A31" s="17">
        <v>283</v>
      </c>
    </row>
    <row r="32" spans="1:1" ht="15.75" x14ac:dyDescent="0.25">
      <c r="A32" s="17">
        <v>294</v>
      </c>
    </row>
    <row r="33" spans="1:1" ht="15.75" x14ac:dyDescent="0.25">
      <c r="A33" s="17">
        <v>296</v>
      </c>
    </row>
    <row r="34" spans="1:1" ht="15.75" x14ac:dyDescent="0.25">
      <c r="A34" s="17">
        <v>298</v>
      </c>
    </row>
    <row r="35" spans="1:1" ht="15.75" x14ac:dyDescent="0.25">
      <c r="A35" s="17">
        <v>316</v>
      </c>
    </row>
    <row r="36" spans="1:1" ht="15.75" x14ac:dyDescent="0.25">
      <c r="A36" s="17">
        <v>319</v>
      </c>
    </row>
    <row r="37" spans="1:1" ht="15.75" x14ac:dyDescent="0.25">
      <c r="A37" s="17">
        <v>323</v>
      </c>
    </row>
    <row r="38" spans="1:1" ht="15.75" x14ac:dyDescent="0.25">
      <c r="A38" s="17">
        <v>334</v>
      </c>
    </row>
    <row r="39" spans="1:1" ht="15.75" x14ac:dyDescent="0.25">
      <c r="A39" s="17">
        <v>367</v>
      </c>
    </row>
    <row r="40" spans="1:1" ht="15.75" x14ac:dyDescent="0.25">
      <c r="A40" s="17">
        <v>369</v>
      </c>
    </row>
    <row r="41" spans="1:1" ht="15.75" x14ac:dyDescent="0.25">
      <c r="A41" s="17">
        <v>374</v>
      </c>
    </row>
    <row r="42" spans="1:1" ht="15.75" x14ac:dyDescent="0.25">
      <c r="A42" s="17">
        <v>395</v>
      </c>
    </row>
    <row r="43" spans="1:1" ht="15.75" x14ac:dyDescent="0.25">
      <c r="A43" s="17">
        <v>398</v>
      </c>
    </row>
    <row r="44" spans="1:1" ht="15.75" x14ac:dyDescent="0.25">
      <c r="A44" s="17">
        <v>407</v>
      </c>
    </row>
    <row r="45" spans="1:1" ht="15.75" x14ac:dyDescent="0.25">
      <c r="A45" s="17">
        <v>409</v>
      </c>
    </row>
    <row r="46" spans="1:1" ht="15.75" x14ac:dyDescent="0.25">
      <c r="A46" s="17">
        <v>412</v>
      </c>
    </row>
    <row r="47" spans="1:1" ht="15.75" x14ac:dyDescent="0.25">
      <c r="A47" s="17">
        <v>428</v>
      </c>
    </row>
    <row r="48" spans="1:1" ht="15.75" x14ac:dyDescent="0.25">
      <c r="A48" s="17">
        <v>433</v>
      </c>
    </row>
    <row r="49" spans="1:1" ht="15.75" x14ac:dyDescent="0.25">
      <c r="A49" s="17">
        <v>440</v>
      </c>
    </row>
    <row r="50" spans="1:1" ht="15.75" x14ac:dyDescent="0.25">
      <c r="A50" s="17">
        <v>477</v>
      </c>
    </row>
    <row r="51" spans="1:1" ht="15.75" x14ac:dyDescent="0.25">
      <c r="A51" s="17">
        <v>477</v>
      </c>
    </row>
    <row r="52" spans="1:1" ht="15.75" x14ac:dyDescent="0.25">
      <c r="A52" s="17">
        <v>505</v>
      </c>
    </row>
    <row r="53" spans="1:1" ht="15.75" x14ac:dyDescent="0.25">
      <c r="A53" s="17">
        <v>526</v>
      </c>
    </row>
    <row r="54" spans="1:1" ht="15.75" x14ac:dyDescent="0.25">
      <c r="A54" s="17">
        <v>594</v>
      </c>
    </row>
    <row r="55" spans="1:1" ht="15.75" x14ac:dyDescent="0.25">
      <c r="A55" s="17">
        <v>604</v>
      </c>
    </row>
    <row r="56" spans="1:1" ht="15.75" x14ac:dyDescent="0.25">
      <c r="A56" s="17">
        <v>837</v>
      </c>
    </row>
  </sheetData>
  <sortState ref="A8:A57">
    <sortCondition ref="A8"/>
  </sortState>
  <hyperlinks>
    <hyperlink ref="A1:F1" r:id="rId1" display="Файл скачан с сайта excel2.ru &gt;&gt;&gt;"/>
    <hyperlink ref="A2" r:id="rId2"/>
    <hyperlink ref="J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zoomScaleNormal="100" workbookViewId="0">
      <selection activeCell="B7" sqref="B7"/>
    </sheetView>
  </sheetViews>
  <sheetFormatPr defaultRowHeight="15" x14ac:dyDescent="0.25"/>
  <cols>
    <col min="1" max="1" width="15.42578125" customWidth="1"/>
    <col min="2" max="2" width="12.5703125" bestFit="1" customWidth="1"/>
    <col min="3" max="3" width="15.7109375" customWidth="1"/>
    <col min="4" max="4" width="5.28515625" customWidth="1"/>
    <col min="8" max="8" width="6.7109375" customWidth="1"/>
    <col min="11" max="11" width="2.7109375" customWidth="1"/>
    <col min="14" max="14" width="4.5703125" customWidth="1"/>
  </cols>
  <sheetData>
    <row r="1" spans="1:16" ht="18.75" x14ac:dyDescent="0.3">
      <c r="A1" s="14" t="s">
        <v>34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3" spans="1:16" ht="18.75" x14ac:dyDescent="0.3">
      <c r="A3" s="10" t="str">
        <f>"Логнормальное распределение LnN("&amp;B6&amp;"; "&amp;B7&amp;")"</f>
        <v>Логнормальное распределение LnN(1; 1)</v>
      </c>
    </row>
    <row r="4" spans="1:16" x14ac:dyDescent="0.25">
      <c r="F4" s="6" t="s">
        <v>13</v>
      </c>
    </row>
    <row r="5" spans="1:16" x14ac:dyDescent="0.25">
      <c r="A5" s="6" t="s">
        <v>14</v>
      </c>
      <c r="F5" s="9" t="str">
        <f>A9</f>
        <v>Мат.ожидание (среднее)</v>
      </c>
      <c r="G5" s="9"/>
      <c r="I5" s="9" t="str">
        <f>A11</f>
        <v>1-й квартиль</v>
      </c>
      <c r="L5" s="9" t="str">
        <f>A12</f>
        <v>2-й квартиль (Медиана)</v>
      </c>
      <c r="O5" s="9" t="str">
        <f>A13</f>
        <v>3-й квартиль</v>
      </c>
    </row>
    <row r="6" spans="1:16" x14ac:dyDescent="0.25">
      <c r="A6" s="8" t="s">
        <v>15</v>
      </c>
      <c r="B6" s="23">
        <v>1</v>
      </c>
      <c r="F6" s="7" t="s">
        <v>8</v>
      </c>
      <c r="G6" s="7" t="s">
        <v>9</v>
      </c>
      <c r="I6" s="7" t="s">
        <v>8</v>
      </c>
      <c r="J6" s="7" t="s">
        <v>9</v>
      </c>
      <c r="L6" s="7" t="s">
        <v>8</v>
      </c>
      <c r="M6" s="7" t="s">
        <v>9</v>
      </c>
      <c r="O6" s="7" t="s">
        <v>8</v>
      </c>
      <c r="P6" s="7" t="s">
        <v>9</v>
      </c>
    </row>
    <row r="7" spans="1:16" x14ac:dyDescent="0.25">
      <c r="A7" s="8" t="s">
        <v>16</v>
      </c>
      <c r="B7" s="23">
        <v>1</v>
      </c>
      <c r="F7" s="8">
        <f>B9</f>
        <v>4.4816890703380645</v>
      </c>
      <c r="G7" s="8">
        <v>0</v>
      </c>
      <c r="I7" s="8">
        <v>0</v>
      </c>
      <c r="J7" s="8">
        <v>0.25</v>
      </c>
      <c r="L7" s="8">
        <v>0</v>
      </c>
      <c r="M7" s="8">
        <v>0.5</v>
      </c>
      <c r="O7" s="8">
        <v>0</v>
      </c>
      <c r="P7" s="8">
        <v>0.75</v>
      </c>
    </row>
    <row r="8" spans="1:16" x14ac:dyDescent="0.25">
      <c r="F8" s="8">
        <f>F7</f>
        <v>4.4816890703380645</v>
      </c>
      <c r="G8" s="8">
        <f>_xlfn.LOGNORM.DIST(B9,B$6,B$7,FALSE)</f>
        <v>7.8556392743627426E-2</v>
      </c>
      <c r="I8" s="8">
        <f>B11</f>
        <v>1.3847370275466817</v>
      </c>
      <c r="J8" s="8">
        <f>J7</f>
        <v>0.25</v>
      </c>
      <c r="L8" s="8">
        <f>B12</f>
        <v>2.7182818284590451</v>
      </c>
      <c r="M8" s="8">
        <f>M7</f>
        <v>0.5</v>
      </c>
      <c r="O8" s="8">
        <f>B13</f>
        <v>5.3360717247676508</v>
      </c>
      <c r="P8" s="8">
        <f>P7</f>
        <v>0.75</v>
      </c>
    </row>
    <row r="9" spans="1:16" ht="30" x14ac:dyDescent="0.25">
      <c r="A9" s="11" t="s">
        <v>12</v>
      </c>
      <c r="B9" s="24">
        <f>EXP(B6+B7*B7/2)</f>
        <v>4.4816890703380645</v>
      </c>
      <c r="I9" s="8">
        <f>I8</f>
        <v>1.3847370275466817</v>
      </c>
      <c r="J9" s="8">
        <v>0</v>
      </c>
      <c r="L9" s="8">
        <f>L8</f>
        <v>2.7182818284590451</v>
      </c>
      <c r="M9" s="8">
        <v>0</v>
      </c>
      <c r="O9" s="8">
        <f>O8</f>
        <v>5.3360717247676508</v>
      </c>
      <c r="P9" s="8">
        <v>0</v>
      </c>
    </row>
    <row r="10" spans="1:16" x14ac:dyDescent="0.25">
      <c r="I10" s="9"/>
      <c r="J10" s="9"/>
    </row>
    <row r="11" spans="1:16" x14ac:dyDescent="0.25">
      <c r="A11" s="8" t="s">
        <v>22</v>
      </c>
      <c r="B11" s="25">
        <f>_xlfn.LOGNORM.INV(0.25,B6,B7)</f>
        <v>1.3847370275466817</v>
      </c>
    </row>
    <row r="12" spans="1:16" ht="30" x14ac:dyDescent="0.25">
      <c r="A12" s="11" t="s">
        <v>35</v>
      </c>
      <c r="B12" s="25">
        <f>_xlfn.LOGNORM.INV(0.5,B6,B7)</f>
        <v>2.7182818284590451</v>
      </c>
      <c r="C12" s="24">
        <f>EXP(B6)</f>
        <v>2.7182818284590451</v>
      </c>
    </row>
    <row r="13" spans="1:16" x14ac:dyDescent="0.25">
      <c r="A13" s="8" t="s">
        <v>25</v>
      </c>
      <c r="B13" s="25">
        <f>_xlfn.LOGNORM.INV(0.75,B6,B7)</f>
        <v>5.3360717247676508</v>
      </c>
    </row>
    <row r="15" spans="1:16" ht="45" x14ac:dyDescent="0.25">
      <c r="A15" s="12" t="s">
        <v>8</v>
      </c>
      <c r="B15" s="12" t="s">
        <v>11</v>
      </c>
      <c r="C15" s="12" t="s">
        <v>10</v>
      </c>
    </row>
    <row r="16" spans="1:16" x14ac:dyDescent="0.25">
      <c r="A16">
        <v>0.05</v>
      </c>
      <c r="B16">
        <f t="shared" ref="B16:B47" si="0">_xlfn.LOGNORM.DIST($A16,B$6,B$7,FALSE)</f>
        <v>2.7226640152717969E-3</v>
      </c>
      <c r="C16">
        <f t="shared" ref="C16:C75" si="1">_xlfn.LOGNORM.DIST(A16,$B$6,$B$7,TRUE)</f>
        <v>3.2247293760656755E-5</v>
      </c>
    </row>
    <row r="17" spans="1:3" x14ac:dyDescent="0.25">
      <c r="A17">
        <f>A16+0.1</f>
        <v>0.15000000000000002</v>
      </c>
      <c r="B17">
        <f t="shared" si="0"/>
        <v>4.0016210209221866E-2</v>
      </c>
      <c r="C17">
        <f t="shared" si="1"/>
        <v>1.88302845074426E-3</v>
      </c>
    </row>
    <row r="18" spans="1:3" x14ac:dyDescent="0.25">
      <c r="A18">
        <f t="shared" ref="A18:A75" si="2">A17+0.1</f>
        <v>0.25</v>
      </c>
      <c r="B18">
        <f t="shared" si="0"/>
        <v>9.2564964593886953E-2</v>
      </c>
      <c r="C18">
        <f t="shared" si="1"/>
        <v>8.5095612560889197E-3</v>
      </c>
    </row>
    <row r="19" spans="1:3" x14ac:dyDescent="0.25">
      <c r="A19">
        <f t="shared" si="2"/>
        <v>0.35</v>
      </c>
      <c r="B19">
        <f t="shared" si="0"/>
        <v>0.13945660801719256</v>
      </c>
      <c r="C19">
        <f t="shared" si="1"/>
        <v>2.0190895892974903E-2</v>
      </c>
    </row>
    <row r="20" spans="1:3" x14ac:dyDescent="0.25">
      <c r="A20">
        <f t="shared" si="2"/>
        <v>0.44999999999999996</v>
      </c>
      <c r="B20">
        <f t="shared" si="0"/>
        <v>0.17591650434098088</v>
      </c>
      <c r="C20">
        <f t="shared" si="1"/>
        <v>3.6048295068438339E-2</v>
      </c>
    </row>
    <row r="21" spans="1:3" x14ac:dyDescent="0.25">
      <c r="A21">
        <f t="shared" si="2"/>
        <v>0.54999999999999993</v>
      </c>
      <c r="B21">
        <f t="shared" si="0"/>
        <v>0.20237293458007835</v>
      </c>
      <c r="C21">
        <f t="shared" si="1"/>
        <v>5.5039628833264152E-2</v>
      </c>
    </row>
    <row r="22" spans="1:3" x14ac:dyDescent="0.25">
      <c r="A22">
        <f t="shared" si="2"/>
        <v>0.64999999999999991</v>
      </c>
      <c r="B22">
        <f t="shared" si="0"/>
        <v>0.22052912787720241</v>
      </c>
      <c r="C22">
        <f t="shared" si="1"/>
        <v>7.6246220395761871E-2</v>
      </c>
    </row>
    <row r="23" spans="1:3" x14ac:dyDescent="0.25">
      <c r="A23">
        <f t="shared" si="2"/>
        <v>0.74999999999999989</v>
      </c>
      <c r="B23">
        <f t="shared" si="0"/>
        <v>0.23216219838835681</v>
      </c>
      <c r="C23">
        <f t="shared" si="1"/>
        <v>9.8928328329091542E-2</v>
      </c>
    </row>
    <row r="24" spans="1:3" x14ac:dyDescent="0.25">
      <c r="A24">
        <f t="shared" si="2"/>
        <v>0.84999999999999987</v>
      </c>
      <c r="B24">
        <f t="shared" si="0"/>
        <v>0.23879621816305452</v>
      </c>
      <c r="C24">
        <f t="shared" si="1"/>
        <v>0.12251237005216492</v>
      </c>
    </row>
    <row r="25" spans="1:3" x14ac:dyDescent="0.25">
      <c r="A25">
        <f t="shared" si="2"/>
        <v>0.94999999999999984</v>
      </c>
      <c r="B25">
        <f t="shared" si="0"/>
        <v>0.24165262106171032</v>
      </c>
      <c r="C25">
        <f t="shared" si="1"/>
        <v>0.14656195294921023</v>
      </c>
    </row>
    <row r="26" spans="1:3" x14ac:dyDescent="0.25">
      <c r="A26">
        <f t="shared" si="2"/>
        <v>1.0499999999999998</v>
      </c>
      <c r="B26">
        <f t="shared" si="0"/>
        <v>0.24168289259803385</v>
      </c>
      <c r="C26">
        <f t="shared" si="1"/>
        <v>0.17074893320294543</v>
      </c>
    </row>
    <row r="27" spans="1:3" x14ac:dyDescent="0.25">
      <c r="A27">
        <f t="shared" si="2"/>
        <v>1.1499999999999999</v>
      </c>
      <c r="B27">
        <f t="shared" si="0"/>
        <v>0.2396189721036851</v>
      </c>
      <c r="C27">
        <f t="shared" si="1"/>
        <v>0.19482891494315221</v>
      </c>
    </row>
    <row r="28" spans="1:3" x14ac:dyDescent="0.25">
      <c r="A28">
        <f t="shared" si="2"/>
        <v>1.25</v>
      </c>
      <c r="B28">
        <f t="shared" si="0"/>
        <v>0.23602086768978109</v>
      </c>
      <c r="C28">
        <f t="shared" si="1"/>
        <v>0.21862173418590294</v>
      </c>
    </row>
    <row r="29" spans="1:3" x14ac:dyDescent="0.25">
      <c r="A29">
        <f t="shared" si="2"/>
        <v>1.35</v>
      </c>
      <c r="B29">
        <f t="shared" si="0"/>
        <v>0.23131614376178375</v>
      </c>
      <c r="C29">
        <f t="shared" si="1"/>
        <v>0.24199631282263556</v>
      </c>
    </row>
    <row r="30" spans="1:3" x14ac:dyDescent="0.25">
      <c r="A30">
        <f t="shared" si="2"/>
        <v>1.4500000000000002</v>
      </c>
      <c r="B30">
        <f t="shared" si="0"/>
        <v>0.22583101707599448</v>
      </c>
      <c r="C30">
        <f t="shared" si="1"/>
        <v>0.26485903477996964</v>
      </c>
    </row>
    <row r="31" spans="1:3" x14ac:dyDescent="0.25">
      <c r="A31">
        <f t="shared" si="2"/>
        <v>1.5500000000000003</v>
      </c>
      <c r="B31">
        <f t="shared" si="0"/>
        <v>0.21981429000653538</v>
      </c>
      <c r="C31">
        <f t="shared" si="1"/>
        <v>0.28714486140041279</v>
      </c>
    </row>
    <row r="32" spans="1:3" x14ac:dyDescent="0.25">
      <c r="A32">
        <f t="shared" si="2"/>
        <v>1.6500000000000004</v>
      </c>
      <c r="B32">
        <f t="shared" si="0"/>
        <v>0.21345558991920649</v>
      </c>
      <c r="C32">
        <f t="shared" si="1"/>
        <v>0.3088105436018137</v>
      </c>
    </row>
    <row r="33" spans="1:3" x14ac:dyDescent="0.25">
      <c r="A33">
        <f t="shared" si="2"/>
        <v>1.7500000000000004</v>
      </c>
      <c r="B33">
        <f t="shared" si="0"/>
        <v>0.20689922329320429</v>
      </c>
      <c r="C33">
        <f t="shared" si="1"/>
        <v>0.32982942883327693</v>
      </c>
    </row>
    <row r="34" spans="1:3" x14ac:dyDescent="0.25">
      <c r="A34">
        <f t="shared" si="2"/>
        <v>1.8500000000000005</v>
      </c>
      <c r="B34">
        <f t="shared" si="0"/>
        <v>0.2002547008353274</v>
      </c>
      <c r="C34">
        <f t="shared" si="1"/>
        <v>0.35018747924433602</v>
      </c>
    </row>
    <row r="35" spans="1:3" x14ac:dyDescent="0.25">
      <c r="A35">
        <f t="shared" si="2"/>
        <v>1.9500000000000006</v>
      </c>
      <c r="B35">
        <f t="shared" si="0"/>
        <v>0.19360475013060674</v>
      </c>
      <c r="C35">
        <f t="shared" si="1"/>
        <v>0.36988021083243772</v>
      </c>
    </row>
    <row r="36" spans="1:3" x14ac:dyDescent="0.25">
      <c r="A36">
        <f t="shared" si="2"/>
        <v>2.0500000000000007</v>
      </c>
      <c r="B36">
        <f t="shared" si="0"/>
        <v>0.18701143439123677</v>
      </c>
      <c r="C36">
        <f t="shared" si="1"/>
        <v>0.38891033471147896</v>
      </c>
    </row>
    <row r="37" spans="1:3" x14ac:dyDescent="0.25">
      <c r="A37">
        <f t="shared" si="2"/>
        <v>2.1500000000000008</v>
      </c>
      <c r="B37">
        <f t="shared" si="0"/>
        <v>0.18052084161215304</v>
      </c>
      <c r="C37">
        <f t="shared" si="1"/>
        <v>0.40728593544440012</v>
      </c>
    </row>
    <row r="38" spans="1:3" x14ac:dyDescent="0.25">
      <c r="A38">
        <f t="shared" si="2"/>
        <v>2.2500000000000009</v>
      </c>
      <c r="B38">
        <f t="shared" si="0"/>
        <v>0.17416669154120001</v>
      </c>
      <c r="C38">
        <f t="shared" si="1"/>
        <v>0.42501906169048576</v>
      </c>
    </row>
    <row r="39" spans="1:3" x14ac:dyDescent="0.25">
      <c r="A39">
        <f t="shared" si="2"/>
        <v>2.350000000000001</v>
      </c>
      <c r="B39">
        <f t="shared" si="0"/>
        <v>0.16797312045042836</v>
      </c>
      <c r="C39">
        <f t="shared" si="1"/>
        <v>0.44212463457349427</v>
      </c>
    </row>
    <row r="40" spans="1:3" x14ac:dyDescent="0.25">
      <c r="A40">
        <f t="shared" si="2"/>
        <v>2.4500000000000011</v>
      </c>
      <c r="B40">
        <f t="shared" si="0"/>
        <v>0.16195683869095251</v>
      </c>
      <c r="C40">
        <f t="shared" si="1"/>
        <v>0.45861960176421496</v>
      </c>
    </row>
    <row r="41" spans="1:3" x14ac:dyDescent="0.25">
      <c r="A41">
        <f t="shared" si="2"/>
        <v>2.5500000000000012</v>
      </c>
      <c r="B41">
        <f t="shared" si="0"/>
        <v>0.1561288077463219</v>
      </c>
      <c r="C41">
        <f t="shared" si="1"/>
        <v>0.47452228223645071</v>
      </c>
    </row>
    <row r="42" spans="1:3" x14ac:dyDescent="0.25">
      <c r="A42">
        <f t="shared" si="2"/>
        <v>2.6500000000000012</v>
      </c>
      <c r="B42">
        <f t="shared" si="0"/>
        <v>0.15049554761846029</v>
      </c>
      <c r="C42">
        <f t="shared" si="1"/>
        <v>0.48985185944467763</v>
      </c>
    </row>
    <row r="43" spans="1:3" x14ac:dyDescent="0.25">
      <c r="A43">
        <f t="shared" si="2"/>
        <v>2.7500000000000013</v>
      </c>
      <c r="B43">
        <f t="shared" si="0"/>
        <v>0.1450601586359376</v>
      </c>
      <c r="C43">
        <f t="shared" si="1"/>
        <v>0.5046279903528037</v>
      </c>
    </row>
    <row r="44" spans="1:3" x14ac:dyDescent="0.25">
      <c r="A44">
        <f t="shared" si="2"/>
        <v>2.8500000000000014</v>
      </c>
      <c r="B44">
        <f t="shared" si="0"/>
        <v>0.13982312176847336</v>
      </c>
      <c r="C44">
        <f t="shared" si="1"/>
        <v>0.5188705051041429</v>
      </c>
    </row>
    <row r="45" spans="1:3" x14ac:dyDescent="0.25">
      <c r="A45">
        <f t="shared" si="2"/>
        <v>2.9500000000000015</v>
      </c>
      <c r="B45">
        <f t="shared" si="0"/>
        <v>0.13478292650445642</v>
      </c>
      <c r="C45">
        <f t="shared" si="1"/>
        <v>0.53259917774424548</v>
      </c>
    </row>
    <row r="46" spans="1:3" x14ac:dyDescent="0.25">
      <c r="A46">
        <f t="shared" si="2"/>
        <v>3.0500000000000016</v>
      </c>
      <c r="B46">
        <f t="shared" si="0"/>
        <v>0.12993656401089992</v>
      </c>
      <c r="C46">
        <f t="shared" si="1"/>
        <v>0.54583355272067258</v>
      </c>
    </row>
    <row r="47" spans="1:3" x14ac:dyDescent="0.25">
      <c r="A47">
        <f t="shared" si="2"/>
        <v>3.1500000000000017</v>
      </c>
      <c r="B47">
        <f t="shared" si="0"/>
        <v>0.12527991470266081</v>
      </c>
      <c r="C47">
        <f t="shared" si="1"/>
        <v>0.55859281520645776</v>
      </c>
    </row>
    <row r="48" spans="1:3" x14ac:dyDescent="0.25">
      <c r="A48">
        <f t="shared" si="2"/>
        <v>3.2500000000000018</v>
      </c>
      <c r="B48">
        <f t="shared" ref="B48:B75" si="3">_xlfn.LOGNORM.DIST($A48,B$6,B$7,FALSE)</f>
        <v>0.12080805280560064</v>
      </c>
      <c r="C48">
        <f t="shared" si="1"/>
        <v>0.57089569586485622</v>
      </c>
    </row>
    <row r="49" spans="1:3" x14ac:dyDescent="0.25">
      <c r="A49">
        <f t="shared" si="2"/>
        <v>3.3500000000000019</v>
      </c>
      <c r="B49">
        <f t="shared" si="3"/>
        <v>0.11651548549478524</v>
      </c>
      <c r="C49">
        <f t="shared" si="1"/>
        <v>0.58276040267019802</v>
      </c>
    </row>
    <row r="50" spans="1:3" x14ac:dyDescent="0.25">
      <c r="A50">
        <f t="shared" si="2"/>
        <v>3.450000000000002</v>
      </c>
      <c r="B50">
        <f t="shared" si="3"/>
        <v>0.11239634034501321</v>
      </c>
      <c r="C50">
        <f t="shared" si="1"/>
        <v>0.59420457395722126</v>
      </c>
    </row>
    <row r="51" spans="1:3" x14ac:dyDescent="0.25">
      <c r="A51">
        <f t="shared" si="2"/>
        <v>3.550000000000002</v>
      </c>
      <c r="B51">
        <f t="shared" si="3"/>
        <v>0.10844451186540159</v>
      </c>
      <c r="C51">
        <f t="shared" si="1"/>
        <v>0.60524524809035274</v>
      </c>
    </row>
    <row r="52" spans="1:3" x14ac:dyDescent="0.25">
      <c r="A52">
        <f t="shared" si="2"/>
        <v>3.6500000000000021</v>
      </c>
      <c r="B52">
        <f t="shared" si="3"/>
        <v>0.10465377559228987</v>
      </c>
      <c r="C52">
        <f t="shared" si="1"/>
        <v>0.61589884610187162</v>
      </c>
    </row>
    <row r="53" spans="1:3" x14ac:dyDescent="0.25">
      <c r="A53">
        <f t="shared" si="2"/>
        <v>3.7500000000000022</v>
      </c>
      <c r="B53">
        <f t="shared" si="3"/>
        <v>0.10101787642775122</v>
      </c>
      <c r="C53">
        <f t="shared" si="1"/>
        <v>0.62618116440224925</v>
      </c>
    </row>
    <row r="54" spans="1:3" x14ac:dyDescent="0.25">
      <c r="A54">
        <f t="shared" si="2"/>
        <v>3.8500000000000023</v>
      </c>
      <c r="B54">
        <f t="shared" si="3"/>
        <v>9.7530596515806672E-2</v>
      </c>
      <c r="C54">
        <f t="shared" si="1"/>
        <v>0.63610737526208494</v>
      </c>
    </row>
    <row r="55" spans="1:3" x14ac:dyDescent="0.25">
      <c r="A55">
        <f t="shared" si="2"/>
        <v>3.9500000000000024</v>
      </c>
      <c r="B55">
        <f t="shared" si="3"/>
        <v>9.4185806855185225E-2</v>
      </c>
      <c r="C55">
        <f t="shared" si="1"/>
        <v>0.64569203323739321</v>
      </c>
    </row>
    <row r="56" spans="1:3" x14ac:dyDescent="0.25">
      <c r="A56">
        <f t="shared" si="2"/>
        <v>4.0500000000000025</v>
      </c>
      <c r="B56">
        <f t="shared" si="3"/>
        <v>9.0977505987866983E-2</v>
      </c>
      <c r="C56">
        <f t="shared" si="1"/>
        <v>0.65494908608519886</v>
      </c>
    </row>
    <row r="57" spans="1:3" x14ac:dyDescent="0.25">
      <c r="A57">
        <f t="shared" si="2"/>
        <v>4.1500000000000021</v>
      </c>
      <c r="B57">
        <f t="shared" si="3"/>
        <v>8.78998484245751E-2</v>
      </c>
      <c r="C57">
        <f t="shared" si="1"/>
        <v>0.66389188901508267</v>
      </c>
    </row>
    <row r="58" spans="1:3" x14ac:dyDescent="0.25">
      <c r="A58">
        <f t="shared" si="2"/>
        <v>4.2500000000000018</v>
      </c>
      <c r="B58">
        <f t="shared" si="3"/>
        <v>8.4947164931851574E-2</v>
      </c>
      <c r="C58">
        <f t="shared" si="1"/>
        <v>0.6725332213605737</v>
      </c>
    </row>
    <row r="59" spans="1:3" x14ac:dyDescent="0.25">
      <c r="A59">
        <f t="shared" si="2"/>
        <v>4.3500000000000014</v>
      </c>
      <c r="B59">
        <f t="shared" si="3"/>
        <v>8.2113976379620576E-2</v>
      </c>
      <c r="C59">
        <f t="shared" si="1"/>
        <v>0.68088530494464417</v>
      </c>
    </row>
    <row r="60" spans="1:3" x14ac:dyDescent="0.25">
      <c r="A60">
        <f t="shared" si="2"/>
        <v>4.4500000000000011</v>
      </c>
      <c r="B60">
        <f t="shared" si="3"/>
        <v>7.9395002509410464E-2</v>
      </c>
      <c r="C60">
        <f t="shared" si="1"/>
        <v>0.68895982356587815</v>
      </c>
    </row>
    <row r="61" spans="1:3" x14ac:dyDescent="0.25">
      <c r="A61">
        <f t="shared" si="2"/>
        <v>4.5500000000000007</v>
      </c>
      <c r="B61">
        <f t="shared" si="3"/>
        <v>7.6785166713236236E-2</v>
      </c>
      <c r="C61">
        <f t="shared" si="1"/>
        <v>0.69676794315388413</v>
      </c>
    </row>
    <row r="62" spans="1:3" x14ac:dyDescent="0.25">
      <c r="A62">
        <f t="shared" si="2"/>
        <v>4.6500000000000004</v>
      </c>
      <c r="B62">
        <f t="shared" si="3"/>
        <v>7.4279597697160707E-2</v>
      </c>
      <c r="C62">
        <f t="shared" si="1"/>
        <v>0.70432033224032664</v>
      </c>
    </row>
    <row r="63" spans="1:3" x14ac:dyDescent="0.25">
      <c r="A63">
        <f t="shared" si="2"/>
        <v>4.75</v>
      </c>
      <c r="B63">
        <f t="shared" si="3"/>
        <v>7.1873628730529243E-2</v>
      </c>
      <c r="C63">
        <f t="shared" si="1"/>
        <v>0.71162718247038037</v>
      </c>
    </row>
    <row r="64" spans="1:3" x14ac:dyDescent="0.25">
      <c r="A64">
        <f t="shared" si="2"/>
        <v>4.8499999999999996</v>
      </c>
      <c r="B64">
        <f t="shared" si="3"/>
        <v>6.9562795043004236E-2</v>
      </c>
      <c r="C64">
        <f t="shared" si="1"/>
        <v>0.71869822894231572</v>
      </c>
    </row>
    <row r="65" spans="1:3" x14ac:dyDescent="0.25">
      <c r="A65">
        <f t="shared" si="2"/>
        <v>4.9499999999999993</v>
      </c>
      <c r="B65">
        <f t="shared" si="3"/>
        <v>6.7342829819883362E-2</v>
      </c>
      <c r="C65">
        <f t="shared" si="1"/>
        <v>0.72554277021335201</v>
      </c>
    </row>
    <row r="66" spans="1:3" x14ac:dyDescent="0.25">
      <c r="A66">
        <f t="shared" si="2"/>
        <v>5.0499999999999989</v>
      </c>
      <c r="B66">
        <f t="shared" si="3"/>
        <v>6.5209659156296465E-2</v>
      </c>
      <c r="C66">
        <f t="shared" si="1"/>
        <v>0.73216968785030745</v>
      </c>
    </row>
    <row r="67" spans="1:3" x14ac:dyDescent="0.25">
      <c r="A67">
        <f t="shared" si="2"/>
        <v>5.1499999999999986</v>
      </c>
      <c r="B67">
        <f t="shared" si="3"/>
        <v>6.3159396258418973E-2</v>
      </c>
      <c r="C67">
        <f t="shared" si="1"/>
        <v>0.73858746543588072</v>
      </c>
    </row>
    <row r="68" spans="1:3" x14ac:dyDescent="0.25">
      <c r="A68">
        <f t="shared" si="2"/>
        <v>5.2499999999999982</v>
      </c>
      <c r="B68">
        <f t="shared" si="3"/>
        <v>6.1188335121372117E-2</v>
      </c>
      <c r="C68">
        <f t="shared" si="1"/>
        <v>0.74480420696718674</v>
      </c>
    </row>
    <row r="69" spans="1:3" x14ac:dyDescent="0.25">
      <c r="A69">
        <f t="shared" si="2"/>
        <v>5.3499999999999979</v>
      </c>
      <c r="B69">
        <f t="shared" si="3"/>
        <v>5.9292943866263513E-2</v>
      </c>
      <c r="C69">
        <f t="shared" si="1"/>
        <v>0.75082765460369083</v>
      </c>
    </row>
    <row r="70" spans="1:3" x14ac:dyDescent="0.25">
      <c r="A70">
        <f t="shared" si="2"/>
        <v>5.4499999999999975</v>
      </c>
      <c r="B70">
        <f t="shared" si="3"/>
        <v>5.746985788068238E-2</v>
      </c>
      <c r="C70">
        <f t="shared" si="1"/>
        <v>0.75666520573795371</v>
      </c>
    </row>
    <row r="71" spans="1:3" x14ac:dyDescent="0.25">
      <c r="A71">
        <f t="shared" si="2"/>
        <v>5.5499999999999972</v>
      </c>
      <c r="B71">
        <f t="shared" si="3"/>
        <v>5.5715872876139501E-2</v>
      </c>
      <c r="C71">
        <f t="shared" si="1"/>
        <v>0.76232392937544213</v>
      </c>
    </row>
    <row r="72" spans="1:3" x14ac:dyDescent="0.25">
      <c r="A72">
        <f t="shared" si="2"/>
        <v>5.6499999999999968</v>
      </c>
      <c r="B72">
        <f t="shared" si="3"/>
        <v>5.4027937951045067E-2</v>
      </c>
      <c r="C72">
        <f t="shared" si="1"/>
        <v>0.76781058181970929</v>
      </c>
    </row>
    <row r="73" spans="1:3" x14ac:dyDescent="0.25">
      <c r="A73">
        <f t="shared" si="2"/>
        <v>5.7499999999999964</v>
      </c>
      <c r="B73">
        <f t="shared" si="3"/>
        <v>5.2403148727708654E-2</v>
      </c>
      <c r="C73">
        <f t="shared" si="1"/>
        <v>0.77313162166707938</v>
      </c>
    </row>
    <row r="74" spans="1:3" x14ac:dyDescent="0.25">
      <c r="A74">
        <f t="shared" si="2"/>
        <v>5.8499999999999961</v>
      </c>
      <c r="B74">
        <f t="shared" si="3"/>
        <v>5.0838740615629062E-2</v>
      </c>
      <c r="C74">
        <f t="shared" si="1"/>
        <v>0.77829322412096769</v>
      </c>
    </row>
    <row r="75" spans="1:3" x14ac:dyDescent="0.25">
      <c r="A75">
        <f t="shared" si="2"/>
        <v>5.9499999999999957</v>
      </c>
      <c r="B75">
        <f t="shared" si="3"/>
        <v>4.9332082240274702E-2</v>
      </c>
      <c r="C75">
        <f t="shared" si="1"/>
        <v>0.78330129464052567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4" customWidth="1"/>
    <col min="2" max="16384" width="9.140625" style="4" hidden="1"/>
  </cols>
  <sheetData>
    <row r="1" spans="1:7" ht="36.75" customHeight="1" x14ac:dyDescent="0.25">
      <c r="A1" s="28" t="s">
        <v>2</v>
      </c>
      <c r="B1" s="28"/>
      <c r="C1" s="28"/>
      <c r="D1" s="28"/>
      <c r="E1" s="28"/>
      <c r="F1" s="28"/>
      <c r="G1" s="28"/>
    </row>
    <row r="2" spans="1:7" ht="107.25" customHeight="1" x14ac:dyDescent="0.25">
      <c r="A2" s="5" t="s">
        <v>3</v>
      </c>
    </row>
    <row r="3" spans="1:7" ht="105" customHeight="1" x14ac:dyDescent="0.25">
      <c r="A3" s="5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Квартиль-выборка</vt:lpstr>
      <vt:lpstr>Квартиль-распределение</vt:lpstr>
      <vt:lpstr>EXCEL2.RU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2024-12-30T14:43:44Z</dcterms:modified>
</cp:coreProperties>
</file>