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60" windowWidth="18795" windowHeight="12975" tabRatio="784"/>
  </bookViews>
  <sheets>
    <sheet name="Определение" sheetId="10" r:id="rId1"/>
    <sheet name="Медиана" sheetId="9" r:id="rId2"/>
    <sheet name="Квантили" sheetId="11" r:id="rId3"/>
    <sheet name="EXCEL2.RU" sheetId="3" r:id="rId4"/>
  </sheets>
  <definedNames>
    <definedName name="anscount" hidden="1">2</definedName>
    <definedName name="limcount" hidden="1">2</definedName>
    <definedName name="sencount" hidden="1">4</definedName>
  </definedNames>
  <calcPr calcId="162913"/>
</workbook>
</file>

<file path=xl/calcChain.xml><?xml version="1.0" encoding="utf-8"?>
<calcChain xmlns="http://schemas.openxmlformats.org/spreadsheetml/2006/main">
  <c r="C11" i="11" l="1"/>
  <c r="K9" i="11"/>
  <c r="K8" i="11"/>
  <c r="G8" i="11"/>
  <c r="G10" i="11" s="1"/>
  <c r="E8" i="11"/>
  <c r="E10" i="11" s="1"/>
  <c r="J7" i="11"/>
  <c r="I11" i="11"/>
  <c r="E7" i="11"/>
  <c r="D11" i="11"/>
  <c r="B11" i="11"/>
  <c r="J10" i="11" l="1"/>
  <c r="A12" i="11" l="1"/>
  <c r="A13" i="11" l="1"/>
  <c r="C12" i="11"/>
  <c r="D12" i="11"/>
  <c r="I12" i="11"/>
  <c r="B12" i="11"/>
  <c r="A14" i="11"/>
  <c r="A8" i="10"/>
  <c r="D14" i="11" l="1"/>
  <c r="I14" i="11"/>
  <c r="C14" i="11"/>
  <c r="B13" i="11"/>
  <c r="C13" i="11"/>
  <c r="D13" i="11"/>
  <c r="I13" i="11"/>
  <c r="A15" i="11"/>
  <c r="B14" i="11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12" i="10"/>
  <c r="F11" i="10"/>
  <c r="F71" i="10" s="1"/>
  <c r="C15" i="11" l="1"/>
  <c r="D15" i="11"/>
  <c r="I15" i="11"/>
  <c r="A16" i="11"/>
  <c r="B15" i="11"/>
  <c r="B11" i="10"/>
  <c r="C11" i="10" s="1"/>
  <c r="A12" i="10"/>
  <c r="C16" i="11" l="1"/>
  <c r="D16" i="11"/>
  <c r="I16" i="11"/>
  <c r="A17" i="11"/>
  <c r="B16" i="11"/>
  <c r="A13" i="10"/>
  <c r="A14" i="10" s="1"/>
  <c r="B12" i="10"/>
  <c r="C12" i="10" s="1"/>
  <c r="C17" i="11" l="1"/>
  <c r="D17" i="11"/>
  <c r="I17" i="11"/>
  <c r="A18" i="11"/>
  <c r="B17" i="11"/>
  <c r="B14" i="10"/>
  <c r="C14" i="10" s="1"/>
  <c r="B13" i="10"/>
  <c r="C13" i="10" s="1"/>
  <c r="A15" i="10"/>
  <c r="D18" i="11" l="1"/>
  <c r="I18" i="11"/>
  <c r="C18" i="11"/>
  <c r="A19" i="11"/>
  <c r="B18" i="11"/>
  <c r="B15" i="10"/>
  <c r="C15" i="10" s="1"/>
  <c r="A16" i="10"/>
  <c r="C19" i="11" l="1"/>
  <c r="I19" i="11"/>
  <c r="D19" i="11"/>
  <c r="A20" i="11"/>
  <c r="B19" i="11"/>
  <c r="B16" i="10"/>
  <c r="C16" i="10" s="1"/>
  <c r="A17" i="10"/>
  <c r="C20" i="11" l="1"/>
  <c r="D20" i="11"/>
  <c r="I20" i="11"/>
  <c r="A21" i="11"/>
  <c r="B20" i="11"/>
  <c r="B17" i="10"/>
  <c r="C17" i="10" s="1"/>
  <c r="A18" i="10"/>
  <c r="C21" i="11" l="1"/>
  <c r="D21" i="11"/>
  <c r="I21" i="11"/>
  <c r="A22" i="11"/>
  <c r="B21" i="11"/>
  <c r="B18" i="10"/>
  <c r="C18" i="10" s="1"/>
  <c r="A19" i="10"/>
  <c r="D22" i="11" l="1"/>
  <c r="I22" i="11"/>
  <c r="C22" i="11"/>
  <c r="A23" i="11"/>
  <c r="B22" i="11"/>
  <c r="B19" i="10"/>
  <c r="C19" i="10" s="1"/>
  <c r="A20" i="10"/>
  <c r="C23" i="11" l="1"/>
  <c r="I23" i="11"/>
  <c r="D23" i="11"/>
  <c r="A24" i="11"/>
  <c r="B23" i="11"/>
  <c r="B20" i="10"/>
  <c r="C20" i="10" s="1"/>
  <c r="A21" i="10"/>
  <c r="C24" i="11" l="1"/>
  <c r="D24" i="11"/>
  <c r="I24" i="11"/>
  <c r="A25" i="11"/>
  <c r="B24" i="11"/>
  <c r="B21" i="10"/>
  <c r="C21" i="10" s="1"/>
  <c r="A22" i="10"/>
  <c r="C25" i="11" l="1"/>
  <c r="D25" i="11"/>
  <c r="I25" i="11"/>
  <c r="A26" i="11"/>
  <c r="B25" i="11"/>
  <c r="B22" i="10"/>
  <c r="C22" i="10" s="1"/>
  <c r="A23" i="10"/>
  <c r="D26" i="11" l="1"/>
  <c r="I26" i="11"/>
  <c r="C26" i="11"/>
  <c r="A27" i="11"/>
  <c r="B26" i="11"/>
  <c r="B23" i="10"/>
  <c r="C23" i="10" s="1"/>
  <c r="A24" i="10"/>
  <c r="C27" i="11" l="1"/>
  <c r="D27" i="11"/>
  <c r="I27" i="11"/>
  <c r="A28" i="11"/>
  <c r="B27" i="11"/>
  <c r="B24" i="10"/>
  <c r="C24" i="10" s="1"/>
  <c r="A25" i="10"/>
  <c r="C28" i="11" l="1"/>
  <c r="D28" i="11"/>
  <c r="I28" i="11"/>
  <c r="A29" i="11"/>
  <c r="B28" i="11"/>
  <c r="B25" i="10"/>
  <c r="C25" i="10" s="1"/>
  <c r="A26" i="10"/>
  <c r="C29" i="11" l="1"/>
  <c r="D29" i="11"/>
  <c r="I29" i="11"/>
  <c r="A30" i="11"/>
  <c r="B29" i="11"/>
  <c r="B26" i="10"/>
  <c r="C26" i="10" s="1"/>
  <c r="A27" i="10"/>
  <c r="D30" i="11" l="1"/>
  <c r="I30" i="11"/>
  <c r="C30" i="11"/>
  <c r="A31" i="11"/>
  <c r="B30" i="11"/>
  <c r="B27" i="10"/>
  <c r="C27" i="10" s="1"/>
  <c r="A28" i="10"/>
  <c r="C31" i="11" l="1"/>
  <c r="I31" i="11"/>
  <c r="D31" i="11"/>
  <c r="A32" i="11"/>
  <c r="B31" i="11"/>
  <c r="B28" i="10"/>
  <c r="C28" i="10" s="1"/>
  <c r="A29" i="10"/>
  <c r="C32" i="11" l="1"/>
  <c r="D32" i="11"/>
  <c r="I32" i="11"/>
  <c r="A33" i="11"/>
  <c r="B32" i="11"/>
  <c r="B29" i="10"/>
  <c r="C29" i="10" s="1"/>
  <c r="A30" i="10"/>
  <c r="C33" i="11" l="1"/>
  <c r="D33" i="11"/>
  <c r="I33" i="11"/>
  <c r="A34" i="11"/>
  <c r="B33" i="11"/>
  <c r="B30" i="10"/>
  <c r="C30" i="10" s="1"/>
  <c r="A31" i="10"/>
  <c r="D34" i="11" l="1"/>
  <c r="I34" i="11"/>
  <c r="C34" i="11"/>
  <c r="A35" i="11"/>
  <c r="B34" i="11"/>
  <c r="B31" i="10"/>
  <c r="C31" i="10" s="1"/>
  <c r="A32" i="10"/>
  <c r="C35" i="11" l="1"/>
  <c r="I35" i="11"/>
  <c r="D35" i="11"/>
  <c r="A36" i="11"/>
  <c r="B35" i="11"/>
  <c r="B32" i="10"/>
  <c r="C32" i="10" s="1"/>
  <c r="A33" i="10"/>
  <c r="C36" i="11" l="1"/>
  <c r="D36" i="11"/>
  <c r="I36" i="11"/>
  <c r="A37" i="11"/>
  <c r="B36" i="11"/>
  <c r="B33" i="10"/>
  <c r="C33" i="10" s="1"/>
  <c r="A34" i="10"/>
  <c r="C37" i="11" l="1"/>
  <c r="D37" i="11"/>
  <c r="I37" i="11"/>
  <c r="A38" i="11"/>
  <c r="B37" i="11"/>
  <c r="B34" i="10"/>
  <c r="C34" i="10" s="1"/>
  <c r="A35" i="10"/>
  <c r="I38" i="11" l="1"/>
  <c r="D38" i="11"/>
  <c r="C38" i="11"/>
  <c r="A39" i="11"/>
  <c r="B38" i="11"/>
  <c r="B35" i="10"/>
  <c r="C35" i="10" s="1"/>
  <c r="A36" i="10"/>
  <c r="C39" i="11" l="1"/>
  <c r="D39" i="11"/>
  <c r="I39" i="11"/>
  <c r="A40" i="11"/>
  <c r="B39" i="11"/>
  <c r="B36" i="10"/>
  <c r="C36" i="10" s="1"/>
  <c r="A37" i="10"/>
  <c r="C40" i="11" l="1"/>
  <c r="D40" i="11"/>
  <c r="I40" i="11"/>
  <c r="B40" i="11"/>
  <c r="A41" i="11"/>
  <c r="B37" i="10"/>
  <c r="C37" i="10" s="1"/>
  <c r="A38" i="10"/>
  <c r="B41" i="11" l="1"/>
  <c r="C41" i="11"/>
  <c r="D41" i="11"/>
  <c r="E9" i="11" s="1" a="1"/>
  <c r="E9" i="11" s="1"/>
  <c r="I41" i="11"/>
  <c r="J8" i="11" s="1" a="1"/>
  <c r="J8" i="11" s="1"/>
  <c r="B38" i="10"/>
  <c r="C38" i="10" s="1"/>
  <c r="A39" i="10"/>
  <c r="F14" i="11" l="1"/>
  <c r="F18" i="11"/>
  <c r="F22" i="11"/>
  <c r="F26" i="11"/>
  <c r="F30" i="11"/>
  <c r="F34" i="11"/>
  <c r="F38" i="11"/>
  <c r="F11" i="11"/>
  <c r="F15" i="11"/>
  <c r="F19" i="11"/>
  <c r="F23" i="11"/>
  <c r="F27" i="11"/>
  <c r="F31" i="11"/>
  <c r="F35" i="11"/>
  <c r="F39" i="11"/>
  <c r="F12" i="11"/>
  <c r="F16" i="11"/>
  <c r="F20" i="11"/>
  <c r="F24" i="11"/>
  <c r="F28" i="11"/>
  <c r="F32" i="11"/>
  <c r="F36" i="11"/>
  <c r="F40" i="11"/>
  <c r="F13" i="11"/>
  <c r="F17" i="11"/>
  <c r="F21" i="11"/>
  <c r="F25" i="11"/>
  <c r="F29" i="11"/>
  <c r="F33" i="11"/>
  <c r="F37" i="11"/>
  <c r="F41" i="11"/>
  <c r="G9" i="11"/>
  <c r="E20" i="11"/>
  <c r="E22" i="11"/>
  <c r="E24" i="11"/>
  <c r="E26" i="11"/>
  <c r="E13" i="11"/>
  <c r="E38" i="11"/>
  <c r="E17" i="11"/>
  <c r="E23" i="11"/>
  <c r="E37" i="11"/>
  <c r="E28" i="11"/>
  <c r="E34" i="11"/>
  <c r="E36" i="11"/>
  <c r="E39" i="11"/>
  <c r="E40" i="11"/>
  <c r="E27" i="11"/>
  <c r="E29" i="11"/>
  <c r="E19" i="11"/>
  <c r="E33" i="11"/>
  <c r="E11" i="11"/>
  <c r="E15" i="11"/>
  <c r="E31" i="11"/>
  <c r="E41" i="11"/>
  <c r="E32" i="11"/>
  <c r="E21" i="11"/>
  <c r="E12" i="11"/>
  <c r="E25" i="11"/>
  <c r="E35" i="11"/>
  <c r="E14" i="11"/>
  <c r="E16" i="11"/>
  <c r="E18" i="11"/>
  <c r="E30" i="11"/>
  <c r="J9" i="11"/>
  <c r="J12" i="11" s="1"/>
  <c r="B39" i="10"/>
  <c r="C39" i="10" s="1"/>
  <c r="A40" i="10"/>
  <c r="J23" i="11" l="1"/>
  <c r="K26" i="11"/>
  <c r="J29" i="11"/>
  <c r="J30" i="11"/>
  <c r="J15" i="11"/>
  <c r="J22" i="11"/>
  <c r="J24" i="11"/>
  <c r="J14" i="11"/>
  <c r="K40" i="11"/>
  <c r="K39" i="11"/>
  <c r="J25" i="11"/>
  <c r="J20" i="11"/>
  <c r="K38" i="11"/>
  <c r="K36" i="11"/>
  <c r="K19" i="11"/>
  <c r="J40" i="11"/>
  <c r="K41" i="11"/>
  <c r="K25" i="11"/>
  <c r="K24" i="11"/>
  <c r="K23" i="11"/>
  <c r="H13" i="11"/>
  <c r="H17" i="11"/>
  <c r="H21" i="11"/>
  <c r="H25" i="11"/>
  <c r="H29" i="11"/>
  <c r="H33" i="11"/>
  <c r="H37" i="11"/>
  <c r="H41" i="11"/>
  <c r="H14" i="11"/>
  <c r="H18" i="11"/>
  <c r="H22" i="11"/>
  <c r="H26" i="11"/>
  <c r="H30" i="11"/>
  <c r="H34" i="11"/>
  <c r="H38" i="11"/>
  <c r="H11" i="11"/>
  <c r="H15" i="11"/>
  <c r="H19" i="11"/>
  <c r="H23" i="11"/>
  <c r="H27" i="11"/>
  <c r="H31" i="11"/>
  <c r="H35" i="11"/>
  <c r="H39" i="11"/>
  <c r="H12" i="11"/>
  <c r="H16" i="11"/>
  <c r="H20" i="11"/>
  <c r="H24" i="11"/>
  <c r="H28" i="11"/>
  <c r="H32" i="11"/>
  <c r="H36" i="11"/>
  <c r="H40" i="11"/>
  <c r="G14" i="11"/>
  <c r="G30" i="11"/>
  <c r="G12" i="11"/>
  <c r="G28" i="11"/>
  <c r="G13" i="11"/>
  <c r="G29" i="11"/>
  <c r="G15" i="11"/>
  <c r="G31" i="11"/>
  <c r="G18" i="11"/>
  <c r="G34" i="11"/>
  <c r="G16" i="11"/>
  <c r="G32" i="11"/>
  <c r="G17" i="11"/>
  <c r="G33" i="11"/>
  <c r="G19" i="11"/>
  <c r="G35" i="11"/>
  <c r="G22" i="11"/>
  <c r="G38" i="11"/>
  <c r="G20" i="11"/>
  <c r="G36" i="11"/>
  <c r="G21" i="11"/>
  <c r="G37" i="11"/>
  <c r="G23" i="11"/>
  <c r="G39" i="11"/>
  <c r="G26" i="11"/>
  <c r="G11" i="11"/>
  <c r="G24" i="11"/>
  <c r="G40" i="11"/>
  <c r="G25" i="11"/>
  <c r="G41" i="11"/>
  <c r="G27" i="11"/>
  <c r="J13" i="11"/>
  <c r="J39" i="11"/>
  <c r="J28" i="11"/>
  <c r="J41" i="11"/>
  <c r="J26" i="11"/>
  <c r="K22" i="11"/>
  <c r="K37" i="11"/>
  <c r="K21" i="11"/>
  <c r="K20" i="11"/>
  <c r="K35" i="11"/>
  <c r="J19" i="11"/>
  <c r="J27" i="11"/>
  <c r="J33" i="11"/>
  <c r="J34" i="11"/>
  <c r="J11" i="11"/>
  <c r="J18" i="11"/>
  <c r="J38" i="11"/>
  <c r="K34" i="11"/>
  <c r="K18" i="11"/>
  <c r="K33" i="11"/>
  <c r="K17" i="11"/>
  <c r="K32" i="11"/>
  <c r="K16" i="11"/>
  <c r="K31" i="11"/>
  <c r="K15" i="11"/>
  <c r="J35" i="11"/>
  <c r="J17" i="11"/>
  <c r="J37" i="11"/>
  <c r="J31" i="11"/>
  <c r="J32" i="11"/>
  <c r="J36" i="11"/>
  <c r="J16" i="11"/>
  <c r="J21" i="11"/>
  <c r="K30" i="11"/>
  <c r="K14" i="11"/>
  <c r="K29" i="11"/>
  <c r="K13" i="11"/>
  <c r="K28" i="11"/>
  <c r="K12" i="11"/>
  <c r="K27" i="11"/>
  <c r="K11" i="11"/>
  <c r="B40" i="10"/>
  <c r="C40" i="10" s="1"/>
  <c r="A41" i="10"/>
  <c r="B41" i="10" l="1"/>
  <c r="C41" i="10" s="1"/>
  <c r="A42" i="10"/>
  <c r="B42" i="10" l="1"/>
  <c r="C42" i="10" s="1"/>
  <c r="A43" i="10"/>
  <c r="B43" i="10" l="1"/>
  <c r="C43" i="10" s="1"/>
  <c r="A44" i="10"/>
  <c r="B44" i="10" l="1"/>
  <c r="C44" i="10" s="1"/>
  <c r="A45" i="10"/>
  <c r="B45" i="10" l="1"/>
  <c r="C45" i="10" s="1"/>
  <c r="A46" i="10"/>
  <c r="B46" i="10" l="1"/>
  <c r="C46" i="10" s="1"/>
  <c r="A47" i="10"/>
  <c r="B47" i="10" l="1"/>
  <c r="C47" i="10" s="1"/>
  <c r="A48" i="10"/>
  <c r="B48" i="10" l="1"/>
  <c r="C48" i="10" s="1"/>
  <c r="A49" i="10"/>
  <c r="B49" i="10" l="1"/>
  <c r="C49" i="10" s="1"/>
  <c r="A50" i="10"/>
  <c r="B50" i="10" l="1"/>
  <c r="C50" i="10" s="1"/>
  <c r="A51" i="10"/>
  <c r="B51" i="10" l="1"/>
  <c r="C51" i="10" s="1"/>
  <c r="A52" i="10"/>
  <c r="B52" i="10" l="1"/>
  <c r="C52" i="10" s="1"/>
  <c r="A53" i="10"/>
  <c r="B53" i="10" l="1"/>
  <c r="C53" i="10" s="1"/>
  <c r="A54" i="10"/>
  <c r="B54" i="10" l="1"/>
  <c r="C54" i="10" s="1"/>
  <c r="A55" i="10"/>
  <c r="B55" i="10" l="1"/>
  <c r="C55" i="10" s="1"/>
  <c r="A56" i="10"/>
  <c r="B56" i="10" l="1"/>
  <c r="C56" i="10" s="1"/>
  <c r="A57" i="10"/>
  <c r="B57" i="10" l="1"/>
  <c r="C57" i="10" s="1"/>
  <c r="A58" i="10"/>
  <c r="B58" i="10" l="1"/>
  <c r="C58" i="10" s="1"/>
  <c r="A59" i="10"/>
  <c r="B59" i="10" l="1"/>
  <c r="C59" i="10" s="1"/>
  <c r="A60" i="10"/>
  <c r="B60" i="10" l="1"/>
  <c r="C60" i="10" s="1"/>
  <c r="A61" i="10"/>
  <c r="B61" i="10" l="1"/>
  <c r="C61" i="10" s="1"/>
  <c r="A62" i="10"/>
  <c r="B62" i="10" l="1"/>
  <c r="C62" i="10" s="1"/>
  <c r="A63" i="10"/>
  <c r="B63" i="10" l="1"/>
  <c r="C63" i="10" s="1"/>
  <c r="A64" i="10"/>
  <c r="B64" i="10" l="1"/>
  <c r="C64" i="10" s="1"/>
  <c r="A65" i="10"/>
  <c r="B65" i="10" l="1"/>
  <c r="C65" i="10" s="1"/>
  <c r="A66" i="10"/>
  <c r="B66" i="10" l="1"/>
  <c r="C66" i="10" s="1"/>
  <c r="A67" i="10"/>
  <c r="B67" i="10" l="1"/>
  <c r="C67" i="10" s="1"/>
  <c r="A68" i="10"/>
  <c r="B68" i="10" l="1"/>
  <c r="C68" i="10" s="1"/>
  <c r="A69" i="10"/>
  <c r="B69" i="10" l="1"/>
  <c r="C69" i="10" s="1"/>
  <c r="A70" i="10"/>
  <c r="B70" i="10" l="1"/>
  <c r="C70" i="10" s="1"/>
  <c r="A71" i="10"/>
  <c r="C13" i="9"/>
  <c r="A6" i="9"/>
  <c r="B71" i="10" l="1"/>
  <c r="C71" i="10" s="1"/>
  <c r="I8" i="9"/>
  <c r="F8" i="9"/>
  <c r="A17" i="9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C16" i="9"/>
  <c r="B16" i="9"/>
  <c r="B13" i="9"/>
  <c r="I11" i="9" s="1"/>
  <c r="I12" i="9" s="1"/>
  <c r="B12" i="9"/>
  <c r="G11" i="9" s="1"/>
  <c r="C9" i="10" l="1" a="1"/>
  <c r="C9" i="10" s="1"/>
  <c r="F10" i="9"/>
  <c r="F11" i="9" s="1"/>
  <c r="B18" i="9"/>
  <c r="C18" i="9"/>
  <c r="C17" i="9"/>
  <c r="B17" i="9"/>
  <c r="D11" i="10" l="1"/>
  <c r="D65" i="10"/>
  <c r="D14" i="10"/>
  <c r="D16" i="10"/>
  <c r="D26" i="10"/>
  <c r="E52" i="10"/>
  <c r="D43" i="10"/>
  <c r="E53" i="10"/>
  <c r="E58" i="10"/>
  <c r="D51" i="10"/>
  <c r="E61" i="10"/>
  <c r="D17" i="10"/>
  <c r="D22" i="10"/>
  <c r="E23" i="10"/>
  <c r="E32" i="10"/>
  <c r="D60" i="10"/>
  <c r="E29" i="10"/>
  <c r="E38" i="10"/>
  <c r="E69" i="10"/>
  <c r="D54" i="10"/>
  <c r="E27" i="10"/>
  <c r="D63" i="10"/>
  <c r="E37" i="10"/>
  <c r="D59" i="10"/>
  <c r="D69" i="10"/>
  <c r="D66" i="10"/>
  <c r="E63" i="10"/>
  <c r="E60" i="10"/>
  <c r="D47" i="10"/>
  <c r="E49" i="10"/>
  <c r="E46" i="10"/>
  <c r="D57" i="10"/>
  <c r="D23" i="10"/>
  <c r="D27" i="10"/>
  <c r="D50" i="10"/>
  <c r="E44" i="10"/>
  <c r="E30" i="10"/>
  <c r="E70" i="10"/>
  <c r="D32" i="10"/>
  <c r="D38" i="10"/>
  <c r="E40" i="10"/>
  <c r="E45" i="10"/>
  <c r="D48" i="10"/>
  <c r="E24" i="10"/>
  <c r="E34" i="10"/>
  <c r="D18" i="10"/>
  <c r="E62" i="10"/>
  <c r="D41" i="10"/>
  <c r="E43" i="10"/>
  <c r="D49" i="10"/>
  <c r="E59" i="10"/>
  <c r="E36" i="10"/>
  <c r="D68" i="10"/>
  <c r="E41" i="10"/>
  <c r="E42" i="10"/>
  <c r="D19" i="10"/>
  <c r="D61" i="10"/>
  <c r="D62" i="10"/>
  <c r="E67" i="10"/>
  <c r="E11" i="10"/>
  <c r="E16" i="10"/>
  <c r="D28" i="10"/>
  <c r="E21" i="10"/>
  <c r="E22" i="10"/>
  <c r="D30" i="10"/>
  <c r="E68" i="10"/>
  <c r="E13" i="10"/>
  <c r="D53" i="10"/>
  <c r="E47" i="10"/>
  <c r="D15" i="10"/>
  <c r="E33" i="10"/>
  <c r="E51" i="10"/>
  <c r="D24" i="10"/>
  <c r="E15" i="10"/>
  <c r="D12" i="10"/>
  <c r="D39" i="10"/>
  <c r="D70" i="10"/>
  <c r="E19" i="10"/>
  <c r="D25" i="10"/>
  <c r="E35" i="10"/>
  <c r="E20" i="10"/>
  <c r="D56" i="10"/>
  <c r="E25" i="10"/>
  <c r="E26" i="10"/>
  <c r="D64" i="10"/>
  <c r="D45" i="10"/>
  <c r="D46" i="10"/>
  <c r="E55" i="10"/>
  <c r="E56" i="10"/>
  <c r="D55" i="10"/>
  <c r="E65" i="10"/>
  <c r="E66" i="10"/>
  <c r="D31" i="10"/>
  <c r="D33" i="10"/>
  <c r="E71" i="10"/>
  <c r="E48" i="10"/>
  <c r="D36" i="10"/>
  <c r="E54" i="10"/>
  <c r="D52" i="10"/>
  <c r="D37" i="10"/>
  <c r="D34" i="10"/>
  <c r="E31" i="10"/>
  <c r="E28" i="10"/>
  <c r="D44" i="10"/>
  <c r="E17" i="10"/>
  <c r="E14" i="10"/>
  <c r="D40" i="10"/>
  <c r="D42" i="10"/>
  <c r="D67" i="10"/>
  <c r="D58" i="10"/>
  <c r="E64" i="10"/>
  <c r="D71" i="10"/>
  <c r="D20" i="10"/>
  <c r="E18" i="10"/>
  <c r="D29" i="10"/>
  <c r="E39" i="10"/>
  <c r="D35" i="10"/>
  <c r="E50" i="10"/>
  <c r="D13" i="10"/>
  <c r="E57" i="10"/>
  <c r="D21" i="10"/>
  <c r="E12" i="10"/>
  <c r="B19" i="9"/>
  <c r="C19" i="9"/>
  <c r="B20" i="9" l="1"/>
  <c r="C20" i="9"/>
  <c r="B21" i="9" l="1"/>
  <c r="C21" i="9"/>
  <c r="B22" i="9" l="1"/>
  <c r="C22" i="9"/>
  <c r="B23" i="9" l="1"/>
  <c r="C23" i="9"/>
  <c r="B24" i="9" l="1"/>
  <c r="C24" i="9"/>
  <c r="B25" i="9" l="1"/>
  <c r="C25" i="9"/>
  <c r="B26" i="9" l="1"/>
  <c r="C26" i="9"/>
  <c r="B27" i="9" l="1"/>
  <c r="C27" i="9"/>
  <c r="B28" i="9" l="1"/>
  <c r="C28" i="9"/>
  <c r="B29" i="9" l="1"/>
  <c r="C29" i="9"/>
  <c r="B30" i="9" l="1"/>
  <c r="C30" i="9"/>
  <c r="B31" i="9" l="1"/>
  <c r="C31" i="9"/>
  <c r="B32" i="9" l="1"/>
  <c r="C32" i="9"/>
  <c r="C33" i="9" l="1"/>
  <c r="B33" i="9"/>
  <c r="C34" i="9" l="1"/>
  <c r="B34" i="9"/>
  <c r="C35" i="9" l="1"/>
  <c r="B35" i="9"/>
  <c r="C36" i="9" l="1"/>
  <c r="B36" i="9"/>
  <c r="C37" i="9" l="1"/>
  <c r="B37" i="9"/>
  <c r="C38" i="9" l="1"/>
  <c r="B38" i="9"/>
  <c r="C39" i="9" l="1"/>
  <c r="B39" i="9"/>
  <c r="C40" i="9" l="1"/>
  <c r="B40" i="9"/>
  <c r="C41" i="9" l="1"/>
  <c r="B41" i="9"/>
  <c r="C42" i="9" l="1"/>
  <c r="B42" i="9"/>
  <c r="C43" i="9" l="1"/>
  <c r="B43" i="9"/>
  <c r="C44" i="9" l="1"/>
  <c r="B44" i="9"/>
  <c r="C45" i="9" l="1"/>
  <c r="B45" i="9"/>
  <c r="C46" i="9" l="1"/>
  <c r="B46" i="9"/>
  <c r="C47" i="9" l="1"/>
  <c r="B47" i="9"/>
  <c r="C48" i="9" l="1"/>
  <c r="B48" i="9"/>
  <c r="C49" i="9" l="1"/>
  <c r="B49" i="9"/>
  <c r="C50" i="9" l="1"/>
  <c r="B50" i="9"/>
  <c r="C51" i="9" l="1"/>
  <c r="B51" i="9"/>
  <c r="C52" i="9" l="1"/>
  <c r="B52" i="9"/>
  <c r="C53" i="9" l="1"/>
  <c r="B53" i="9"/>
  <c r="C54" i="9" l="1"/>
  <c r="B54" i="9"/>
  <c r="C55" i="9" l="1"/>
  <c r="B55" i="9"/>
  <c r="C56" i="9" l="1"/>
  <c r="B56" i="9"/>
  <c r="C57" i="9" l="1"/>
  <c r="B57" i="9"/>
  <c r="C58" i="9" l="1"/>
  <c r="B58" i="9"/>
  <c r="C59" i="9" l="1"/>
  <c r="B59" i="9"/>
  <c r="C60" i="9" l="1"/>
  <c r="B60" i="9"/>
  <c r="C61" i="9" l="1"/>
  <c r="B61" i="9"/>
  <c r="C62" i="9" l="1"/>
  <c r="B62" i="9"/>
  <c r="C63" i="9" l="1"/>
  <c r="B63" i="9"/>
  <c r="C64" i="9" l="1"/>
  <c r="B64" i="9"/>
  <c r="C65" i="9" l="1"/>
  <c r="B65" i="9"/>
  <c r="C66" i="9" l="1"/>
  <c r="B66" i="9"/>
  <c r="C67" i="9" l="1"/>
  <c r="B67" i="9"/>
  <c r="C68" i="9" l="1"/>
  <c r="B68" i="9"/>
  <c r="C69" i="9" l="1"/>
  <c r="B69" i="9"/>
  <c r="C70" i="9" l="1"/>
  <c r="B70" i="9"/>
  <c r="C71" i="9" l="1"/>
  <c r="B71" i="9"/>
  <c r="C72" i="9" l="1"/>
  <c r="B72" i="9"/>
  <c r="C73" i="9" l="1"/>
  <c r="B73" i="9"/>
  <c r="C74" i="9" l="1"/>
  <c r="B74" i="9"/>
  <c r="C75" i="9" l="1"/>
  <c r="B75" i="9"/>
</calcChain>
</file>

<file path=xl/sharedStrings.xml><?xml version="1.0" encoding="utf-8"?>
<sst xmlns="http://schemas.openxmlformats.org/spreadsheetml/2006/main" count="48" uniqueCount="36">
  <si>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</si>
  <si>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</si>
  <si>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</si>
  <si>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</si>
  <si>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</si>
  <si>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x</t>
  </si>
  <si>
    <t>y</t>
  </si>
  <si>
    <t>Функция распределения F(x)</t>
  </si>
  <si>
    <t>Плотность вероятности p(x)</t>
  </si>
  <si>
    <t>Мат.ожидание (среднее)</t>
  </si>
  <si>
    <t>Для графика</t>
  </si>
  <si>
    <t>Параметры распределения</t>
  </si>
  <si>
    <t>мю</t>
  </si>
  <si>
    <t>сигма</t>
  </si>
  <si>
    <t>Медиана для непрерывного распределения</t>
  </si>
  <si>
    <t>Для горизонтальной линии</t>
  </si>
  <si>
    <t>Стандартное нормальное распределение N(0; 1)</t>
  </si>
  <si>
    <t>График распределения</t>
  </si>
  <si>
    <t>Квантиль</t>
  </si>
  <si>
    <t>Определяем ближайшее к квантили</t>
  </si>
  <si>
    <t>Строим область для вероятности выбрать значение меньше квантили</t>
  </si>
  <si>
    <t>Задайте значение квантили [0;1]</t>
  </si>
  <si>
    <t>Медиана =</t>
  </si>
  <si>
    <t>График плотности распределения</t>
  </si>
  <si>
    <t>Односторонние и двухсторонние квантили (стандартное нормальное распределение)</t>
  </si>
  <si>
    <t>Для вывода на графике значения квантили (точка)</t>
  </si>
  <si>
    <t>Определяем ближайшее к двухсторонней квантили</t>
  </si>
  <si>
    <t>Определяем ближайшее к односторонней квантили</t>
  </si>
  <si>
    <t>Нижний (односторонний) квантиль</t>
  </si>
  <si>
    <t>Верхний (односторонний) квантиль</t>
  </si>
  <si>
    <t>Двусторонние квантили</t>
  </si>
  <si>
    <t>График функции распределения</t>
  </si>
  <si>
    <t>Нижний квантиль, CDF</t>
  </si>
  <si>
    <t>Верхний квантиль, CDF</t>
  </si>
  <si>
    <t>Квантили распределений MS EXCEL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</si>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</sst>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0.0%"/>
    <numFmt numFmtId="166" formatCode="0.0000"/>
    <numFmt numFmtId="167" formatCode="0.000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1"/>
      <color theme="1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  <xf numFmtId="9" fontId="10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8" fillId="0" borderId="0" xfId="7"/>
    <xf numFmtId="0" fontId="11" fillId="4" borderId="0" xfId="7" applyFont="1" applyFill="1" applyAlignment="1">
      <alignment vertical="center" wrapText="1"/>
    </xf>
    <xf numFmtId="0" fontId="12" fillId="0" borderId="0" xfId="0" applyFont="1"/>
    <xf numFmtId="0" fontId="12" fillId="0" borderId="1" xfId="0" applyFont="1" applyBorder="1"/>
    <xf numFmtId="0" fontId="0" fillId="0" borderId="1" xfId="0" applyBorder="1"/>
    <xf numFmtId="0" fontId="0" fillId="0" borderId="0" xfId="0" applyBorder="1"/>
    <xf numFmtId="0" fontId="13" fillId="0" borderId="0" xfId="0" applyFont="1"/>
    <xf numFmtId="0" fontId="0" fillId="0" borderId="1" xfId="0" applyBorder="1" applyAlignment="1">
      <alignment wrapText="1"/>
    </xf>
    <xf numFmtId="0" fontId="12" fillId="0" borderId="1" xfId="0" applyFont="1" applyBorder="1" applyAlignment="1">
      <alignment vertical="top" wrapText="1"/>
    </xf>
    <xf numFmtId="0" fontId="0" fillId="5" borderId="0" xfId="0" applyFill="1"/>
    <xf numFmtId="165" fontId="0" fillId="0" borderId="0" xfId="0" applyNumberFormat="1"/>
    <xf numFmtId="0" fontId="12" fillId="0" borderId="1" xfId="0" applyFont="1" applyFill="1" applyBorder="1" applyAlignment="1">
      <alignment vertical="top" wrapText="1"/>
    </xf>
    <xf numFmtId="2" fontId="0" fillId="0" borderId="0" xfId="0" applyNumberFormat="1"/>
    <xf numFmtId="0" fontId="0" fillId="5" borderId="0" xfId="0" applyFont="1" applyFill="1"/>
    <xf numFmtId="0" fontId="14" fillId="5" borderId="0" xfId="0" applyFont="1" applyFill="1"/>
    <xf numFmtId="2" fontId="0" fillId="6" borderId="1" xfId="9" applyNumberFormat="1" applyFont="1" applyFill="1" applyBorder="1"/>
    <xf numFmtId="0" fontId="0" fillId="5" borderId="3" xfId="0" applyFill="1" applyBorder="1"/>
    <xf numFmtId="0" fontId="0" fillId="5" borderId="2" xfId="0" applyFont="1" applyFill="1" applyBorder="1"/>
    <xf numFmtId="0" fontId="0" fillId="6" borderId="1" xfId="0" applyFill="1" applyBorder="1"/>
    <xf numFmtId="0" fontId="12" fillId="0" borderId="2" xfId="0" applyFont="1" applyBorder="1"/>
    <xf numFmtId="0" fontId="0" fillId="0" borderId="3" xfId="0" applyBorder="1"/>
    <xf numFmtId="166" fontId="0" fillId="0" borderId="0" xfId="0" applyNumberFormat="1"/>
    <xf numFmtId="2" fontId="0" fillId="5" borderId="0" xfId="0" applyNumberFormat="1" applyFill="1"/>
    <xf numFmtId="166" fontId="0" fillId="5" borderId="0" xfId="0" applyNumberFormat="1" applyFill="1"/>
    <xf numFmtId="0" fontId="12" fillId="0" borderId="0" xfId="0" applyFont="1" applyBorder="1" applyAlignment="1">
      <alignment wrapText="1"/>
    </xf>
    <xf numFmtId="167" fontId="0" fillId="0" borderId="0" xfId="0" applyNumberFormat="1"/>
    <xf numFmtId="0" fontId="15" fillId="0" borderId="0" xfId="0" applyFont="1"/>
    <xf numFmtId="0" fontId="4" fillId="2" borderId="0" xfId="2" applyFill="1" applyAlignment="1" applyProtection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10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  <cellStyle name="Процентный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Определение!$A$4</c:f>
          <c:strCache>
            <c:ptCount val="1"/>
            <c:pt idx="0">
              <c:v>Стандартное нормальное распределение N(0; 1)</c:v>
            </c:pt>
          </c:strCache>
        </c:strRef>
      </c:tx>
      <c:layout/>
      <c:overlay val="1"/>
      <c:txPr>
        <a:bodyPr/>
        <a:lstStyle/>
        <a:p>
          <a:pPr>
            <a:defRPr sz="16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8377535840510914E-2"/>
          <c:y val="0.11908694598950037"/>
          <c:w val="0.89904734832333688"/>
          <c:h val="0.7232817913739068"/>
        </c:manualLayout>
      </c:layout>
      <c:areaChart>
        <c:grouping val="standard"/>
        <c:varyColors val="0"/>
        <c:ser>
          <c:idx val="0"/>
          <c:order val="1"/>
          <c:tx>
            <c:strRef>
              <c:f>Определение!$A$8</c:f>
              <c:strCache>
                <c:ptCount val="1"/>
                <c:pt idx="0">
                  <c:v>0,21-я квантиль=-0,81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Определение!$A$11:$A$71</c:f>
              <c:numCache>
                <c:formatCode>0.00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1.5265566588595902E-15</c:v>
                </c:pt>
                <c:pt idx="31">
                  <c:v>0.10000000000000153</c:v>
                </c:pt>
                <c:pt idx="32">
                  <c:v>0.20000000000000154</c:v>
                </c:pt>
                <c:pt idx="33">
                  <c:v>0.30000000000000154</c:v>
                </c:pt>
                <c:pt idx="34">
                  <c:v>0.40000000000000158</c:v>
                </c:pt>
                <c:pt idx="35">
                  <c:v>0.50000000000000155</c:v>
                </c:pt>
                <c:pt idx="36">
                  <c:v>0.60000000000000153</c:v>
                </c:pt>
                <c:pt idx="37">
                  <c:v>0.70000000000000151</c:v>
                </c:pt>
                <c:pt idx="38">
                  <c:v>0.80000000000000149</c:v>
                </c:pt>
                <c:pt idx="39">
                  <c:v>0.90000000000000147</c:v>
                </c:pt>
                <c:pt idx="40">
                  <c:v>1.0000000000000016</c:v>
                </c:pt>
                <c:pt idx="41">
                  <c:v>1.1000000000000016</c:v>
                </c:pt>
                <c:pt idx="42">
                  <c:v>1.2000000000000017</c:v>
                </c:pt>
                <c:pt idx="43">
                  <c:v>1.3000000000000018</c:v>
                </c:pt>
                <c:pt idx="44">
                  <c:v>1.4000000000000019</c:v>
                </c:pt>
                <c:pt idx="45">
                  <c:v>1.500000000000002</c:v>
                </c:pt>
                <c:pt idx="46">
                  <c:v>1.6000000000000021</c:v>
                </c:pt>
                <c:pt idx="47">
                  <c:v>1.7000000000000022</c:v>
                </c:pt>
                <c:pt idx="48">
                  <c:v>1.8000000000000023</c:v>
                </c:pt>
                <c:pt idx="49">
                  <c:v>1.9000000000000024</c:v>
                </c:pt>
                <c:pt idx="50">
                  <c:v>2.0000000000000022</c:v>
                </c:pt>
                <c:pt idx="51">
                  <c:v>2.1000000000000023</c:v>
                </c:pt>
                <c:pt idx="52">
                  <c:v>2.2000000000000024</c:v>
                </c:pt>
                <c:pt idx="53">
                  <c:v>2.3000000000000025</c:v>
                </c:pt>
                <c:pt idx="54">
                  <c:v>2.4000000000000026</c:v>
                </c:pt>
                <c:pt idx="55">
                  <c:v>2.5000000000000027</c:v>
                </c:pt>
                <c:pt idx="56">
                  <c:v>2.6000000000000028</c:v>
                </c:pt>
                <c:pt idx="57">
                  <c:v>2.7000000000000028</c:v>
                </c:pt>
                <c:pt idx="58">
                  <c:v>2.8000000000000029</c:v>
                </c:pt>
                <c:pt idx="59">
                  <c:v>2.900000000000003</c:v>
                </c:pt>
                <c:pt idx="60">
                  <c:v>3.0000000000000031</c:v>
                </c:pt>
              </c:numCache>
            </c:numRef>
          </c:cat>
          <c:val>
            <c:numRef>
              <c:f>Определение!$D$11:$D$71</c:f>
              <c:numCache>
                <c:formatCode>0.000000</c:formatCode>
                <c:ptCount val="61"/>
                <c:pt idx="0">
                  <c:v>1.3498980316300933E-3</c:v>
                </c:pt>
                <c:pt idx="1">
                  <c:v>1.8658133003840378E-3</c:v>
                </c:pt>
                <c:pt idx="2">
                  <c:v>2.5551303304279312E-3</c:v>
                </c:pt>
                <c:pt idx="3">
                  <c:v>3.4669738030406677E-3</c:v>
                </c:pt>
                <c:pt idx="4">
                  <c:v>4.6611880237187493E-3</c:v>
                </c:pt>
                <c:pt idx="5">
                  <c:v>6.2096653257761383E-3</c:v>
                </c:pt>
                <c:pt idx="6">
                  <c:v>8.1975359245961381E-3</c:v>
                </c:pt>
                <c:pt idx="7">
                  <c:v>1.0724110021675814E-2</c:v>
                </c:pt>
                <c:pt idx="8">
                  <c:v>1.3903447513498632E-2</c:v>
                </c:pt>
                <c:pt idx="9">
                  <c:v>1.786442056281658E-2</c:v>
                </c:pt>
                <c:pt idx="10">
                  <c:v>2.2750131948179247E-2</c:v>
                </c:pt>
                <c:pt idx="11">
                  <c:v>2.8716559816001866E-2</c:v>
                </c:pt>
                <c:pt idx="12">
                  <c:v>3.5930319112925886E-2</c:v>
                </c:pt>
                <c:pt idx="13">
                  <c:v>4.4565462758543145E-2</c:v>
                </c:pt>
                <c:pt idx="14">
                  <c:v>5.4799291699558127E-2</c:v>
                </c:pt>
                <c:pt idx="15">
                  <c:v>6.6807201268858196E-2</c:v>
                </c:pt>
                <c:pt idx="16">
                  <c:v>8.0756659233771233E-2</c:v>
                </c:pt>
                <c:pt idx="17">
                  <c:v>9.680048458561058E-2</c:v>
                </c:pt>
                <c:pt idx="18">
                  <c:v>0.11506967022170858</c:v>
                </c:pt>
                <c:pt idx="19">
                  <c:v>0.13566606094638298</c:v>
                </c:pt>
                <c:pt idx="20">
                  <c:v>0.15865525393145746</c:v>
                </c:pt>
                <c:pt idx="21">
                  <c:v>0.18406012534675992</c:v>
                </c:pt>
                <c:pt idx="22">
                  <c:v>0.21185539858339716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6-4D46-9706-5AB255C95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56800"/>
        <c:axId val="135758976"/>
      </c:areaChart>
      <c:lineChart>
        <c:grouping val="standard"/>
        <c:varyColors val="0"/>
        <c:ser>
          <c:idx val="8"/>
          <c:order val="0"/>
          <c:tx>
            <c:strRef>
              <c:f>Определение!$B$10</c:f>
              <c:strCache>
                <c:ptCount val="1"/>
                <c:pt idx="0">
                  <c:v>График распределения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Определение!$A$11:$A$71</c:f>
              <c:numCache>
                <c:formatCode>0.00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-2.6999999999999997</c:v>
                </c:pt>
                <c:pt idx="4">
                  <c:v>-2.5999999999999996</c:v>
                </c:pt>
                <c:pt idx="5">
                  <c:v>-2.4999999999999996</c:v>
                </c:pt>
                <c:pt idx="6">
                  <c:v>-2.3999999999999995</c:v>
                </c:pt>
                <c:pt idx="7">
                  <c:v>-2.2999999999999994</c:v>
                </c:pt>
                <c:pt idx="8">
                  <c:v>-2.1999999999999993</c:v>
                </c:pt>
                <c:pt idx="9">
                  <c:v>-2.0999999999999992</c:v>
                </c:pt>
                <c:pt idx="10">
                  <c:v>-1.9999999999999991</c:v>
                </c:pt>
                <c:pt idx="11">
                  <c:v>-1.899999999999999</c:v>
                </c:pt>
                <c:pt idx="12">
                  <c:v>-1.7999999999999989</c:v>
                </c:pt>
                <c:pt idx="13">
                  <c:v>-1.6999999999999988</c:v>
                </c:pt>
                <c:pt idx="14">
                  <c:v>-1.5999999999999988</c:v>
                </c:pt>
                <c:pt idx="15">
                  <c:v>-1.4999999999999987</c:v>
                </c:pt>
                <c:pt idx="16">
                  <c:v>-1.3999999999999986</c:v>
                </c:pt>
                <c:pt idx="17">
                  <c:v>-1.2999999999999985</c:v>
                </c:pt>
                <c:pt idx="18">
                  <c:v>-1.1999999999999984</c:v>
                </c:pt>
                <c:pt idx="19">
                  <c:v>-1.0999999999999983</c:v>
                </c:pt>
                <c:pt idx="20">
                  <c:v>-0.99999999999999833</c:v>
                </c:pt>
                <c:pt idx="21">
                  <c:v>-0.89999999999999836</c:v>
                </c:pt>
                <c:pt idx="22">
                  <c:v>-0.79999999999999838</c:v>
                </c:pt>
                <c:pt idx="23">
                  <c:v>-0.6999999999999984</c:v>
                </c:pt>
                <c:pt idx="24">
                  <c:v>-0.59999999999999842</c:v>
                </c:pt>
                <c:pt idx="25">
                  <c:v>-0.49999999999999845</c:v>
                </c:pt>
                <c:pt idx="26">
                  <c:v>-0.39999999999999847</c:v>
                </c:pt>
                <c:pt idx="27">
                  <c:v>-0.29999999999999849</c:v>
                </c:pt>
                <c:pt idx="28">
                  <c:v>-0.19999999999999848</c:v>
                </c:pt>
                <c:pt idx="29">
                  <c:v>-9.9999999999998479E-2</c:v>
                </c:pt>
                <c:pt idx="30">
                  <c:v>1.5265566588595902E-15</c:v>
                </c:pt>
                <c:pt idx="31">
                  <c:v>0.10000000000000153</c:v>
                </c:pt>
                <c:pt idx="32">
                  <c:v>0.20000000000000154</c:v>
                </c:pt>
                <c:pt idx="33">
                  <c:v>0.30000000000000154</c:v>
                </c:pt>
                <c:pt idx="34">
                  <c:v>0.40000000000000158</c:v>
                </c:pt>
                <c:pt idx="35">
                  <c:v>0.50000000000000155</c:v>
                </c:pt>
                <c:pt idx="36">
                  <c:v>0.60000000000000153</c:v>
                </c:pt>
                <c:pt idx="37">
                  <c:v>0.70000000000000151</c:v>
                </c:pt>
                <c:pt idx="38">
                  <c:v>0.80000000000000149</c:v>
                </c:pt>
                <c:pt idx="39">
                  <c:v>0.90000000000000147</c:v>
                </c:pt>
                <c:pt idx="40">
                  <c:v>1.0000000000000016</c:v>
                </c:pt>
                <c:pt idx="41">
                  <c:v>1.1000000000000016</c:v>
                </c:pt>
                <c:pt idx="42">
                  <c:v>1.2000000000000017</c:v>
                </c:pt>
                <c:pt idx="43">
                  <c:v>1.3000000000000018</c:v>
                </c:pt>
                <c:pt idx="44">
                  <c:v>1.4000000000000019</c:v>
                </c:pt>
                <c:pt idx="45">
                  <c:v>1.500000000000002</c:v>
                </c:pt>
                <c:pt idx="46">
                  <c:v>1.6000000000000021</c:v>
                </c:pt>
                <c:pt idx="47">
                  <c:v>1.7000000000000022</c:v>
                </c:pt>
                <c:pt idx="48">
                  <c:v>1.8000000000000023</c:v>
                </c:pt>
                <c:pt idx="49">
                  <c:v>1.9000000000000024</c:v>
                </c:pt>
                <c:pt idx="50">
                  <c:v>2.0000000000000022</c:v>
                </c:pt>
                <c:pt idx="51">
                  <c:v>2.1000000000000023</c:v>
                </c:pt>
                <c:pt idx="52">
                  <c:v>2.2000000000000024</c:v>
                </c:pt>
                <c:pt idx="53">
                  <c:v>2.3000000000000025</c:v>
                </c:pt>
                <c:pt idx="54">
                  <c:v>2.4000000000000026</c:v>
                </c:pt>
                <c:pt idx="55">
                  <c:v>2.5000000000000027</c:v>
                </c:pt>
                <c:pt idx="56">
                  <c:v>2.6000000000000028</c:v>
                </c:pt>
                <c:pt idx="57">
                  <c:v>2.7000000000000028</c:v>
                </c:pt>
                <c:pt idx="58">
                  <c:v>2.8000000000000029</c:v>
                </c:pt>
                <c:pt idx="59">
                  <c:v>2.900000000000003</c:v>
                </c:pt>
                <c:pt idx="60">
                  <c:v>3.0000000000000031</c:v>
                </c:pt>
              </c:numCache>
            </c:numRef>
          </c:cat>
          <c:val>
            <c:numRef>
              <c:f>Определение!$B$11:$B$71</c:f>
              <c:numCache>
                <c:formatCode>0.000000</c:formatCode>
                <c:ptCount val="61"/>
                <c:pt idx="0">
                  <c:v>1.3498980316300933E-3</c:v>
                </c:pt>
                <c:pt idx="1">
                  <c:v>1.8658133003840378E-3</c:v>
                </c:pt>
                <c:pt idx="2">
                  <c:v>2.5551303304279312E-3</c:v>
                </c:pt>
                <c:pt idx="3">
                  <c:v>3.4669738030406677E-3</c:v>
                </c:pt>
                <c:pt idx="4">
                  <c:v>4.6611880237187493E-3</c:v>
                </c:pt>
                <c:pt idx="5">
                  <c:v>6.2096653257761383E-3</c:v>
                </c:pt>
                <c:pt idx="6">
                  <c:v>8.1975359245961381E-3</c:v>
                </c:pt>
                <c:pt idx="7">
                  <c:v>1.0724110021675814E-2</c:v>
                </c:pt>
                <c:pt idx="8">
                  <c:v>1.3903447513498632E-2</c:v>
                </c:pt>
                <c:pt idx="9">
                  <c:v>1.786442056281658E-2</c:v>
                </c:pt>
                <c:pt idx="10">
                  <c:v>2.2750131948179247E-2</c:v>
                </c:pt>
                <c:pt idx="11">
                  <c:v>2.8716559816001866E-2</c:v>
                </c:pt>
                <c:pt idx="12">
                  <c:v>3.5930319112925886E-2</c:v>
                </c:pt>
                <c:pt idx="13">
                  <c:v>4.4565462758543145E-2</c:v>
                </c:pt>
                <c:pt idx="14">
                  <c:v>5.4799291699558127E-2</c:v>
                </c:pt>
                <c:pt idx="15">
                  <c:v>6.6807201268858196E-2</c:v>
                </c:pt>
                <c:pt idx="16">
                  <c:v>8.0756659233771233E-2</c:v>
                </c:pt>
                <c:pt idx="17">
                  <c:v>9.680048458561058E-2</c:v>
                </c:pt>
                <c:pt idx="18">
                  <c:v>0.11506967022170858</c:v>
                </c:pt>
                <c:pt idx="19">
                  <c:v>0.13566606094638298</c:v>
                </c:pt>
                <c:pt idx="20">
                  <c:v>0.15865525393145746</c:v>
                </c:pt>
                <c:pt idx="21">
                  <c:v>0.18406012534675992</c:v>
                </c:pt>
                <c:pt idx="22">
                  <c:v>0.21185539858339716</c:v>
                </c:pt>
                <c:pt idx="23">
                  <c:v>0.24196365222307348</c:v>
                </c:pt>
                <c:pt idx="24">
                  <c:v>0.2742531177500741</c:v>
                </c:pt>
                <c:pt idx="25">
                  <c:v>0.30853753872598744</c:v>
                </c:pt>
                <c:pt idx="26">
                  <c:v>0.34457825838967637</c:v>
                </c:pt>
                <c:pt idx="27">
                  <c:v>0.38208857781104794</c:v>
                </c:pt>
                <c:pt idx="28">
                  <c:v>0.42074029056089757</c:v>
                </c:pt>
                <c:pt idx="29">
                  <c:v>0.46017216272297162</c:v>
                </c:pt>
                <c:pt idx="30">
                  <c:v>0.50000000000000067</c:v>
                </c:pt>
                <c:pt idx="31">
                  <c:v>0.53982783727702954</c:v>
                </c:pt>
                <c:pt idx="32">
                  <c:v>0.57925970943910365</c:v>
                </c:pt>
                <c:pt idx="33">
                  <c:v>0.61791142218895323</c:v>
                </c:pt>
                <c:pt idx="34">
                  <c:v>0.65542174161032474</c:v>
                </c:pt>
                <c:pt idx="35">
                  <c:v>0.69146246127401367</c:v>
                </c:pt>
                <c:pt idx="36">
                  <c:v>0.72574688224992701</c:v>
                </c:pt>
                <c:pt idx="37">
                  <c:v>0.75803634777692741</c:v>
                </c:pt>
                <c:pt idx="38">
                  <c:v>0.78814460141660381</c:v>
                </c:pt>
                <c:pt idx="39">
                  <c:v>0.81593987465324092</c:v>
                </c:pt>
                <c:pt idx="40">
                  <c:v>0.84134474606854337</c:v>
                </c:pt>
                <c:pt idx="41">
                  <c:v>0.86433393905361777</c:v>
                </c:pt>
                <c:pt idx="42">
                  <c:v>0.88493032977829211</c:v>
                </c:pt>
                <c:pt idx="43">
                  <c:v>0.90319951541439003</c:v>
                </c:pt>
                <c:pt idx="44">
                  <c:v>0.91924334076622927</c:v>
                </c:pt>
                <c:pt idx="45">
                  <c:v>0.93319279873114225</c:v>
                </c:pt>
                <c:pt idx="46">
                  <c:v>0.94520070830044223</c:v>
                </c:pt>
                <c:pt idx="47">
                  <c:v>0.95543453724145722</c:v>
                </c:pt>
                <c:pt idx="48">
                  <c:v>0.96406968088707434</c:v>
                </c:pt>
                <c:pt idx="49">
                  <c:v>0.97128344018399837</c:v>
                </c:pt>
                <c:pt idx="50">
                  <c:v>0.9772498680518209</c:v>
                </c:pt>
                <c:pt idx="51">
                  <c:v>0.98213557943718355</c:v>
                </c:pt>
                <c:pt idx="52">
                  <c:v>0.98609655248650152</c:v>
                </c:pt>
                <c:pt idx="53">
                  <c:v>0.98927588997832427</c:v>
                </c:pt>
                <c:pt idx="54">
                  <c:v>0.99180246407540396</c:v>
                </c:pt>
                <c:pt idx="55">
                  <c:v>0.99379033467422395</c:v>
                </c:pt>
                <c:pt idx="56">
                  <c:v>0.99533881197628127</c:v>
                </c:pt>
                <c:pt idx="57">
                  <c:v>0.99653302619695938</c:v>
                </c:pt>
                <c:pt idx="58">
                  <c:v>0.99744486966957213</c:v>
                </c:pt>
                <c:pt idx="59">
                  <c:v>0.99813418669961596</c:v>
                </c:pt>
                <c:pt idx="60">
                  <c:v>0.9986501019683699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3F6-4D46-9706-5AB255C956FA}"/>
            </c:ext>
          </c:extLst>
        </c:ser>
        <c:ser>
          <c:idx val="1"/>
          <c:order val="2"/>
          <c:tx>
            <c:strRef>
              <c:f>Определение!$D$9</c:f>
              <c:strCache>
                <c:ptCount val="1"/>
                <c:pt idx="0">
                  <c:v>Квантиль</c:v>
                </c:pt>
              </c:strCache>
            </c:strRef>
          </c:tx>
          <c:marker>
            <c:symbol val="circ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val>
            <c:numRef>
              <c:f>Определение!$E$11:$E$71</c:f>
              <c:numCache>
                <c:formatCode>General</c:formatCode>
                <c:ptCount val="6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0.21185539858339716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F6-4D46-9706-5AB255C956FA}"/>
            </c:ext>
          </c:extLst>
        </c:ser>
        <c:ser>
          <c:idx val="2"/>
          <c:order val="3"/>
          <c:tx>
            <c:strRef>
              <c:f>Определение!$F$10</c:f>
              <c:strCache>
                <c:ptCount val="1"/>
                <c:pt idx="0">
                  <c:v>Для горизонтальной линии</c:v>
                </c:pt>
              </c:strCache>
            </c:strRef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Определение!$F$11:$F$71</c:f>
              <c:numCache>
                <c:formatCode>General</c:formatCode>
                <c:ptCount val="61"/>
                <c:pt idx="0" formatCode="0.0%">
                  <c:v>0.21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 formatCode="0.0%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F6-4D46-9706-5AB255C95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56800"/>
        <c:axId val="135758976"/>
      </c:lineChart>
      <c:catAx>
        <c:axId val="13575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3.6466535433069919E-4"/>
              <c:y val="5.8742782152230201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357589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5758976"/>
        <c:scaling>
          <c:orientation val="minMax"/>
          <c:max val="1"/>
          <c:min val="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35756800"/>
        <c:crossesAt val="31"/>
        <c:crossBetween val="midCat"/>
        <c:majorUnit val="0.1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1.8585078825931071E-2"/>
          <c:y val="0.92405909996487667"/>
          <c:w val="0.79378095165928864"/>
          <c:h val="5.795805572380375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Медиана!$A$6</c:f>
          <c:strCache>
            <c:ptCount val="1"/>
            <c:pt idx="0">
              <c:v>Логнормальное распределение LnN(0; 1)</c:v>
            </c:pt>
          </c:strCache>
        </c:strRef>
      </c:tx>
      <c:overlay val="1"/>
      <c:txPr>
        <a:bodyPr/>
        <a:lstStyle/>
        <a:p>
          <a:pPr>
            <a:defRPr sz="16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8377535840510914E-2"/>
          <c:y val="0.11908694598950037"/>
          <c:w val="0.89904734832333688"/>
          <c:h val="0.6946695648351402"/>
        </c:manualLayout>
      </c:layout>
      <c:scatterChart>
        <c:scatterStyle val="lineMarker"/>
        <c:varyColors val="0"/>
        <c:ser>
          <c:idx val="6"/>
          <c:order val="3"/>
          <c:tx>
            <c:strRef>
              <c:f>Медиана!$I$8</c:f>
              <c:strCache>
                <c:ptCount val="1"/>
                <c:pt idx="0">
                  <c:v>Медиана =</c:v>
                </c:pt>
              </c:strCache>
            </c:strRef>
          </c:tx>
          <c:spPr>
            <a:ln w="19050">
              <a:solidFill>
                <a:schemeClr val="accent4"/>
              </a:solidFill>
              <a:prstDash val="lgDash"/>
            </a:ln>
          </c:spPr>
          <c:marker>
            <c:symbol val="none"/>
          </c:marker>
          <c:dPt>
            <c:idx val="1"/>
            <c:marker>
              <c:symbol val="circle"/>
              <c:size val="6"/>
              <c:spPr>
                <a:solidFill>
                  <a:schemeClr val="accent4"/>
                </a:solidFill>
                <a:ln w="19050">
                  <a:solidFill>
                    <a:schemeClr val="accent4"/>
                  </a:solidFill>
                  <a:prstDash val="lgDash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563-4FAC-A075-B8E7F76E78F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63-4FAC-A075-B8E7F76E78F8}"/>
                </c:ext>
              </c:extLst>
            </c:dLbl>
            <c:dLbl>
              <c:idx val="1"/>
              <c:layout>
                <c:manualLayout>
                  <c:x val="2.6905187835420393E-2"/>
                  <c:y val="-3.0484189476315402E-2"/>
                </c:manualLayout>
              </c:layout>
              <c:dLblPos val="r"/>
              <c:showLegendKey val="0"/>
              <c:showVal val="0"/>
              <c:showCatName val="1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63-4FAC-A075-B8E7F76E78F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63-4FAC-A075-B8E7F76E78F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1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Медиана!$I$10:$I$12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xVal>
          <c:yVal>
            <c:numRef>
              <c:f>Медиана!$J$10:$J$12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63-4FAC-A075-B8E7F76E7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16064"/>
        <c:axId val="137017984"/>
      </c:scatterChart>
      <c:scatterChart>
        <c:scatterStyle val="smoothMarker"/>
        <c:varyColors val="0"/>
        <c:ser>
          <c:idx val="8"/>
          <c:order val="0"/>
          <c:tx>
            <c:strRef>
              <c:f>Медиана!$C$15</c:f>
              <c:strCache>
                <c:ptCount val="1"/>
                <c:pt idx="0">
                  <c:v>Функция распределения F(x)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Медиана!$A$16:$A$75</c:f>
              <c:numCache>
                <c:formatCode>General</c:formatCode>
                <c:ptCount val="60"/>
                <c:pt idx="0">
                  <c:v>0.05</c:v>
                </c:pt>
                <c:pt idx="1">
                  <c:v>0.15000000000000002</c:v>
                </c:pt>
                <c:pt idx="2">
                  <c:v>0.25</c:v>
                </c:pt>
                <c:pt idx="3">
                  <c:v>0.35</c:v>
                </c:pt>
                <c:pt idx="4">
                  <c:v>0.44999999999999996</c:v>
                </c:pt>
                <c:pt idx="5">
                  <c:v>0.54999999999999993</c:v>
                </c:pt>
                <c:pt idx="6">
                  <c:v>0.64999999999999991</c:v>
                </c:pt>
                <c:pt idx="7">
                  <c:v>0.74999999999999989</c:v>
                </c:pt>
                <c:pt idx="8">
                  <c:v>0.84999999999999987</c:v>
                </c:pt>
                <c:pt idx="9">
                  <c:v>0.94999999999999984</c:v>
                </c:pt>
                <c:pt idx="10">
                  <c:v>1.0499999999999998</c:v>
                </c:pt>
                <c:pt idx="11">
                  <c:v>1.1499999999999999</c:v>
                </c:pt>
                <c:pt idx="12">
                  <c:v>1.25</c:v>
                </c:pt>
                <c:pt idx="13">
                  <c:v>1.35</c:v>
                </c:pt>
                <c:pt idx="14">
                  <c:v>1.4500000000000002</c:v>
                </c:pt>
                <c:pt idx="15">
                  <c:v>1.5500000000000003</c:v>
                </c:pt>
                <c:pt idx="16">
                  <c:v>1.6500000000000004</c:v>
                </c:pt>
                <c:pt idx="17">
                  <c:v>1.7500000000000004</c:v>
                </c:pt>
                <c:pt idx="18">
                  <c:v>1.8500000000000005</c:v>
                </c:pt>
                <c:pt idx="19">
                  <c:v>1.9500000000000006</c:v>
                </c:pt>
                <c:pt idx="20">
                  <c:v>2.0500000000000007</c:v>
                </c:pt>
                <c:pt idx="21">
                  <c:v>2.1500000000000008</c:v>
                </c:pt>
                <c:pt idx="22">
                  <c:v>2.2500000000000009</c:v>
                </c:pt>
                <c:pt idx="23">
                  <c:v>2.350000000000001</c:v>
                </c:pt>
                <c:pt idx="24">
                  <c:v>2.4500000000000011</c:v>
                </c:pt>
                <c:pt idx="25">
                  <c:v>2.5500000000000012</c:v>
                </c:pt>
                <c:pt idx="26">
                  <c:v>2.6500000000000012</c:v>
                </c:pt>
                <c:pt idx="27">
                  <c:v>2.7500000000000013</c:v>
                </c:pt>
                <c:pt idx="28">
                  <c:v>2.8500000000000014</c:v>
                </c:pt>
                <c:pt idx="29">
                  <c:v>2.9500000000000015</c:v>
                </c:pt>
                <c:pt idx="30">
                  <c:v>3.0500000000000016</c:v>
                </c:pt>
                <c:pt idx="31">
                  <c:v>3.1500000000000017</c:v>
                </c:pt>
                <c:pt idx="32">
                  <c:v>3.2500000000000018</c:v>
                </c:pt>
                <c:pt idx="33">
                  <c:v>3.3500000000000019</c:v>
                </c:pt>
                <c:pt idx="34">
                  <c:v>3.450000000000002</c:v>
                </c:pt>
                <c:pt idx="35">
                  <c:v>3.550000000000002</c:v>
                </c:pt>
                <c:pt idx="36">
                  <c:v>3.6500000000000021</c:v>
                </c:pt>
                <c:pt idx="37">
                  <c:v>3.7500000000000022</c:v>
                </c:pt>
                <c:pt idx="38">
                  <c:v>3.8500000000000023</c:v>
                </c:pt>
                <c:pt idx="39">
                  <c:v>3.9500000000000024</c:v>
                </c:pt>
                <c:pt idx="40">
                  <c:v>4.0500000000000025</c:v>
                </c:pt>
                <c:pt idx="41">
                  <c:v>4.1500000000000021</c:v>
                </c:pt>
                <c:pt idx="42">
                  <c:v>4.2500000000000018</c:v>
                </c:pt>
                <c:pt idx="43">
                  <c:v>4.3500000000000014</c:v>
                </c:pt>
                <c:pt idx="44">
                  <c:v>4.4500000000000011</c:v>
                </c:pt>
                <c:pt idx="45">
                  <c:v>4.5500000000000007</c:v>
                </c:pt>
                <c:pt idx="46">
                  <c:v>4.6500000000000004</c:v>
                </c:pt>
                <c:pt idx="47">
                  <c:v>4.75</c:v>
                </c:pt>
                <c:pt idx="48">
                  <c:v>4.8499999999999996</c:v>
                </c:pt>
                <c:pt idx="49">
                  <c:v>4.9499999999999993</c:v>
                </c:pt>
                <c:pt idx="50">
                  <c:v>5.0499999999999989</c:v>
                </c:pt>
                <c:pt idx="51">
                  <c:v>5.1499999999999986</c:v>
                </c:pt>
                <c:pt idx="52">
                  <c:v>5.2499999999999982</c:v>
                </c:pt>
                <c:pt idx="53">
                  <c:v>5.3499999999999979</c:v>
                </c:pt>
                <c:pt idx="54">
                  <c:v>5.4499999999999975</c:v>
                </c:pt>
                <c:pt idx="55">
                  <c:v>5.5499999999999972</c:v>
                </c:pt>
                <c:pt idx="56">
                  <c:v>5.6499999999999968</c:v>
                </c:pt>
                <c:pt idx="57">
                  <c:v>5.7499999999999964</c:v>
                </c:pt>
                <c:pt idx="58">
                  <c:v>5.8499999999999961</c:v>
                </c:pt>
                <c:pt idx="59">
                  <c:v>5.9499999999999957</c:v>
                </c:pt>
              </c:numCache>
            </c:numRef>
          </c:xVal>
          <c:yVal>
            <c:numRef>
              <c:f>Медиана!$C$16:$C$75</c:f>
              <c:numCache>
                <c:formatCode>General</c:formatCode>
                <c:ptCount val="60"/>
                <c:pt idx="0">
                  <c:v>1.3689334878580876E-3</c:v>
                </c:pt>
                <c:pt idx="1">
                  <c:v>2.8906052073384963E-2</c:v>
                </c:pt>
                <c:pt idx="2">
                  <c:v>8.2828519001698478E-2</c:v>
                </c:pt>
                <c:pt idx="3">
                  <c:v>0.14689995059547251</c:v>
                </c:pt>
                <c:pt idx="4">
                  <c:v>0.21228796437921088</c:v>
                </c:pt>
                <c:pt idx="5">
                  <c:v>0.27497434965812284</c:v>
                </c:pt>
                <c:pt idx="6">
                  <c:v>0.3333131113207044</c:v>
                </c:pt>
                <c:pt idx="7">
                  <c:v>0.38679505713409718</c:v>
                </c:pt>
                <c:pt idx="8">
                  <c:v>0.43544861142413599</c:v>
                </c:pt>
                <c:pt idx="9">
                  <c:v>0.47954590568809535</c:v>
                </c:pt>
                <c:pt idx="10">
                  <c:v>0.51945673965185069</c:v>
                </c:pt>
                <c:pt idx="11">
                  <c:v>0.55557595816049443</c:v>
                </c:pt>
                <c:pt idx="12">
                  <c:v>0.58828810814254506</c:v>
                </c:pt>
                <c:pt idx="13">
                  <c:v>0.61795131184920127</c:v>
                </c:pt>
                <c:pt idx="14">
                  <c:v>0.64489108642408077</c:v>
                </c:pt>
                <c:pt idx="15">
                  <c:v>0.66939925360082309</c:v>
                </c:pt>
                <c:pt idx="16">
                  <c:v>0.69173536034166438</c:v>
                </c:pt>
                <c:pt idx="17">
                  <c:v>0.71212923315007515</c:v>
                </c:pt>
                <c:pt idx="18">
                  <c:v>0.73078393466564018</c:v>
                </c:pt>
                <c:pt idx="19">
                  <c:v>0.74787874253793585</c:v>
                </c:pt>
                <c:pt idx="20">
                  <c:v>0.7635719628978499</c:v>
                </c:pt>
                <c:pt idx="21">
                  <c:v>0.77800349579659489</c:v>
                </c:pt>
                <c:pt idx="22">
                  <c:v>0.79129712661552876</c:v>
                </c:pt>
                <c:pt idx="23">
                  <c:v>0.80356254705031727</c:v>
                </c:pt>
                <c:pt idx="24">
                  <c:v>0.8148971237771172</c:v>
                </c:pt>
                <c:pt idx="25">
                  <c:v>0.82538743904702039</c:v>
                </c:pt>
                <c:pt idx="26">
                  <c:v>0.83511062904750455</c:v>
                </c:pt>
                <c:pt idx="27">
                  <c:v>0.84413554508743094</c:v>
                </c:pt>
                <c:pt idx="28">
                  <c:v>0.85252376073434966</c:v>
                </c:pt>
                <c:pt idx="29">
                  <c:v>0.86033044564670247</c:v>
                </c:pt>
                <c:pt idx="30">
                  <c:v>0.8676051243734767</c:v>
                </c:pt>
                <c:pt idx="31">
                  <c:v>0.87439233603448774</c:v>
                </c:pt>
                <c:pt idx="32">
                  <c:v>0.88073220863743473</c:v>
                </c:pt>
                <c:pt idx="33">
                  <c:v>0.886660959867135</c:v>
                </c:pt>
                <c:pt idx="34">
                  <c:v>0.89221133450035051</c:v>
                </c:pt>
                <c:pt idx="35">
                  <c:v>0.89741298714269846</c:v>
                </c:pt>
                <c:pt idx="36">
                  <c:v>0.90229281773120396</c:v>
                </c:pt>
                <c:pt idx="37">
                  <c:v>0.90687526617357772</c:v>
                </c:pt>
                <c:pt idx="38">
                  <c:v>0.91118257158000115</c:v>
                </c:pt>
                <c:pt idx="39">
                  <c:v>0.91523500076337438</c:v>
                </c:pt>
                <c:pt idx="40">
                  <c:v>0.91905105002011378</c:v>
                </c:pt>
                <c:pt idx="41">
                  <c:v>0.92264762363852271</c:v>
                </c:pt>
                <c:pt idx="42">
                  <c:v>0.92604019210063016</c:v>
                </c:pt>
                <c:pt idx="43">
                  <c:v>0.92924293253342938</c:v>
                </c:pt>
                <c:pt idx="44">
                  <c:v>0.93226885361579614</c:v>
                </c:pt>
                <c:pt idx="45">
                  <c:v>0.93512990684877761</c:v>
                </c:pt>
                <c:pt idx="46">
                  <c:v>0.93783708584162351</c:v>
                </c:pt>
                <c:pt idx="47">
                  <c:v>0.94040051504728617</c:v>
                </c:pt>
                <c:pt idx="48">
                  <c:v>0.94282952919359064</c:v>
                </c:pt>
                <c:pt idx="49">
                  <c:v>0.94513274449516937</c:v>
                </c:pt>
                <c:pt idx="50">
                  <c:v>0.94731812259262993</c:v>
                </c:pt>
                <c:pt idx="51">
                  <c:v>0.94939302804593273</c:v>
                </c:pt>
                <c:pt idx="52">
                  <c:v>0.95136428010578089</c:v>
                </c:pt>
                <c:pt idx="53">
                  <c:v>0.95323819939759402</c:v>
                </c:pt>
                <c:pt idx="54">
                  <c:v>0.95502065007532888</c:v>
                </c:pt>
                <c:pt idx="55">
                  <c:v>0.95671707793531735</c:v>
                </c:pt>
                <c:pt idx="56">
                  <c:v>0.95833254492197129</c:v>
                </c:pt>
                <c:pt idx="57">
                  <c:v>0.95987176040642308</c:v>
                </c:pt>
                <c:pt idx="58">
                  <c:v>0.96133910957487467</c:v>
                </c:pt>
                <c:pt idx="59">
                  <c:v>0.9627386792247391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563-4FAC-A075-B8E7F76E78F8}"/>
            </c:ext>
          </c:extLst>
        </c:ser>
        <c:ser>
          <c:idx val="2"/>
          <c:order val="1"/>
          <c:tx>
            <c:strRef>
              <c:f>Медиана!$B$15</c:f>
              <c:strCache>
                <c:ptCount val="1"/>
                <c:pt idx="0">
                  <c:v>Плотность вероятности p(x)</c:v>
                </c:pt>
              </c:strCache>
            </c:strRef>
          </c:tx>
          <c:marker>
            <c:symbol val="none"/>
          </c:marker>
          <c:xVal>
            <c:numRef>
              <c:f>Медиана!$A$16:$A$75</c:f>
              <c:numCache>
                <c:formatCode>General</c:formatCode>
                <c:ptCount val="60"/>
                <c:pt idx="0">
                  <c:v>0.05</c:v>
                </c:pt>
                <c:pt idx="1">
                  <c:v>0.15000000000000002</c:v>
                </c:pt>
                <c:pt idx="2">
                  <c:v>0.25</c:v>
                </c:pt>
                <c:pt idx="3">
                  <c:v>0.35</c:v>
                </c:pt>
                <c:pt idx="4">
                  <c:v>0.44999999999999996</c:v>
                </c:pt>
                <c:pt idx="5">
                  <c:v>0.54999999999999993</c:v>
                </c:pt>
                <c:pt idx="6">
                  <c:v>0.64999999999999991</c:v>
                </c:pt>
                <c:pt idx="7">
                  <c:v>0.74999999999999989</c:v>
                </c:pt>
                <c:pt idx="8">
                  <c:v>0.84999999999999987</c:v>
                </c:pt>
                <c:pt idx="9">
                  <c:v>0.94999999999999984</c:v>
                </c:pt>
                <c:pt idx="10">
                  <c:v>1.0499999999999998</c:v>
                </c:pt>
                <c:pt idx="11">
                  <c:v>1.1499999999999999</c:v>
                </c:pt>
                <c:pt idx="12">
                  <c:v>1.25</c:v>
                </c:pt>
                <c:pt idx="13">
                  <c:v>1.35</c:v>
                </c:pt>
                <c:pt idx="14">
                  <c:v>1.4500000000000002</c:v>
                </c:pt>
                <c:pt idx="15">
                  <c:v>1.5500000000000003</c:v>
                </c:pt>
                <c:pt idx="16">
                  <c:v>1.6500000000000004</c:v>
                </c:pt>
                <c:pt idx="17">
                  <c:v>1.7500000000000004</c:v>
                </c:pt>
                <c:pt idx="18">
                  <c:v>1.8500000000000005</c:v>
                </c:pt>
                <c:pt idx="19">
                  <c:v>1.9500000000000006</c:v>
                </c:pt>
                <c:pt idx="20">
                  <c:v>2.0500000000000007</c:v>
                </c:pt>
                <c:pt idx="21">
                  <c:v>2.1500000000000008</c:v>
                </c:pt>
                <c:pt idx="22">
                  <c:v>2.2500000000000009</c:v>
                </c:pt>
                <c:pt idx="23">
                  <c:v>2.350000000000001</c:v>
                </c:pt>
                <c:pt idx="24">
                  <c:v>2.4500000000000011</c:v>
                </c:pt>
                <c:pt idx="25">
                  <c:v>2.5500000000000012</c:v>
                </c:pt>
                <c:pt idx="26">
                  <c:v>2.6500000000000012</c:v>
                </c:pt>
                <c:pt idx="27">
                  <c:v>2.7500000000000013</c:v>
                </c:pt>
                <c:pt idx="28">
                  <c:v>2.8500000000000014</c:v>
                </c:pt>
                <c:pt idx="29">
                  <c:v>2.9500000000000015</c:v>
                </c:pt>
                <c:pt idx="30">
                  <c:v>3.0500000000000016</c:v>
                </c:pt>
                <c:pt idx="31">
                  <c:v>3.1500000000000017</c:v>
                </c:pt>
                <c:pt idx="32">
                  <c:v>3.2500000000000018</c:v>
                </c:pt>
                <c:pt idx="33">
                  <c:v>3.3500000000000019</c:v>
                </c:pt>
                <c:pt idx="34">
                  <c:v>3.450000000000002</c:v>
                </c:pt>
                <c:pt idx="35">
                  <c:v>3.550000000000002</c:v>
                </c:pt>
                <c:pt idx="36">
                  <c:v>3.6500000000000021</c:v>
                </c:pt>
                <c:pt idx="37">
                  <c:v>3.7500000000000022</c:v>
                </c:pt>
                <c:pt idx="38">
                  <c:v>3.8500000000000023</c:v>
                </c:pt>
                <c:pt idx="39">
                  <c:v>3.9500000000000024</c:v>
                </c:pt>
                <c:pt idx="40">
                  <c:v>4.0500000000000025</c:v>
                </c:pt>
                <c:pt idx="41">
                  <c:v>4.1500000000000021</c:v>
                </c:pt>
                <c:pt idx="42">
                  <c:v>4.2500000000000018</c:v>
                </c:pt>
                <c:pt idx="43">
                  <c:v>4.3500000000000014</c:v>
                </c:pt>
                <c:pt idx="44">
                  <c:v>4.4500000000000011</c:v>
                </c:pt>
                <c:pt idx="45">
                  <c:v>4.5500000000000007</c:v>
                </c:pt>
                <c:pt idx="46">
                  <c:v>4.6500000000000004</c:v>
                </c:pt>
                <c:pt idx="47">
                  <c:v>4.75</c:v>
                </c:pt>
                <c:pt idx="48">
                  <c:v>4.8499999999999996</c:v>
                </c:pt>
                <c:pt idx="49">
                  <c:v>4.9499999999999993</c:v>
                </c:pt>
                <c:pt idx="50">
                  <c:v>5.0499999999999989</c:v>
                </c:pt>
                <c:pt idx="51">
                  <c:v>5.1499999999999986</c:v>
                </c:pt>
                <c:pt idx="52">
                  <c:v>5.2499999999999982</c:v>
                </c:pt>
                <c:pt idx="53">
                  <c:v>5.3499999999999979</c:v>
                </c:pt>
                <c:pt idx="54">
                  <c:v>5.4499999999999975</c:v>
                </c:pt>
                <c:pt idx="55">
                  <c:v>5.5499999999999972</c:v>
                </c:pt>
                <c:pt idx="56">
                  <c:v>5.6499999999999968</c:v>
                </c:pt>
                <c:pt idx="57">
                  <c:v>5.7499999999999964</c:v>
                </c:pt>
                <c:pt idx="58">
                  <c:v>5.8499999999999961</c:v>
                </c:pt>
                <c:pt idx="59">
                  <c:v>5.9499999999999957</c:v>
                </c:pt>
              </c:numCache>
            </c:numRef>
          </c:xVal>
          <c:yVal>
            <c:numRef>
              <c:f>Медиана!$B$16:$B$75</c:f>
              <c:numCache>
                <c:formatCode>General</c:formatCode>
                <c:ptCount val="60"/>
                <c:pt idx="0">
                  <c:v>8.9778281498968479E-2</c:v>
                </c:pt>
                <c:pt idx="1">
                  <c:v>0.43983717963167845</c:v>
                </c:pt>
                <c:pt idx="2">
                  <c:v>0.6104553041901829</c:v>
                </c:pt>
                <c:pt idx="3">
                  <c:v>0.65692878850752967</c:v>
                </c:pt>
                <c:pt idx="4">
                  <c:v>0.64452729460930369</c:v>
                </c:pt>
                <c:pt idx="5">
                  <c:v>0.60664829428396483</c:v>
                </c:pt>
                <c:pt idx="6">
                  <c:v>0.55937086760014187</c:v>
                </c:pt>
                <c:pt idx="7">
                  <c:v>0.51036100631384917</c:v>
                </c:pt>
                <c:pt idx="8">
                  <c:v>0.46318635793903101</c:v>
                </c:pt>
                <c:pt idx="9">
                  <c:v>0.41938717522618907</c:v>
                </c:pt>
                <c:pt idx="10">
                  <c:v>0.37949307218163159</c:v>
                </c:pt>
                <c:pt idx="11">
                  <c:v>0.34353469232230111</c:v>
                </c:pt>
                <c:pt idx="12">
                  <c:v>0.31130609991139413</c:v>
                </c:pt>
                <c:pt idx="13">
                  <c:v>0.28250062701954215</c:v>
                </c:pt>
                <c:pt idx="14">
                  <c:v>0.25678096650830051</c:v>
                </c:pt>
                <c:pt idx="15">
                  <c:v>0.23381451325007835</c:v>
                </c:pt>
                <c:pt idx="16">
                  <c:v>0.2132901645149331</c:v>
                </c:pt>
                <c:pt idx="17">
                  <c:v>0.19492522876276636</c:v>
                </c:pt>
                <c:pt idx="18">
                  <c:v>0.17846712693237562</c:v>
                </c:pt>
                <c:pt idx="19">
                  <c:v>0.16369244597380234</c:v>
                </c:pt>
                <c:pt idx="20">
                  <c:v>0.15040474621706024</c:v>
                </c:pt>
                <c:pt idx="21">
                  <c:v>0.13843188435843973</c:v>
                </c:pt>
                <c:pt idx="22">
                  <c:v>0.12762325732953075</c:v>
                </c:pt>
                <c:pt idx="23">
                  <c:v>0.11784717301808333</c:v>
                </c:pt>
                <c:pt idx="24">
                  <c:v>0.10898844281025426</c:v>
                </c:pt>
                <c:pt idx="25">
                  <c:v>0.10094622992173008</c:v>
                </c:pt>
                <c:pt idx="26">
                  <c:v>9.3632154907252546E-2</c:v>
                </c:pt>
                <c:pt idx="27">
                  <c:v>8.6968643299710949E-2</c:v>
                </c:pt>
                <c:pt idx="28">
                  <c:v>8.088749298083367E-2</c:v>
                </c:pt>
                <c:pt idx="29">
                  <c:v>7.5328636561053944E-2</c:v>
                </c:pt>
                <c:pt idx="30">
                  <c:v>7.0239074402117851E-2</c:v>
                </c:pt>
                <c:pt idx="31">
                  <c:v>6.5571955606912535E-2</c:v>
                </c:pt>
                <c:pt idx="32">
                  <c:v>6.128578656383326E-2</c:v>
                </c:pt>
                <c:pt idx="33">
                  <c:v>5.7343749045135672E-2</c:v>
                </c:pt>
                <c:pt idx="34">
                  <c:v>5.3713112195847595E-2</c:v>
                </c:pt>
                <c:pt idx="35">
                  <c:v>5.0364724902304203E-2</c:v>
                </c:pt>
                <c:pt idx="36">
                  <c:v>4.7272576952900325E-2</c:v>
                </c:pt>
                <c:pt idx="37">
                  <c:v>4.4413419089970756E-2</c:v>
                </c:pt>
                <c:pt idx="38">
                  <c:v>4.1766433511605784E-2</c:v>
                </c:pt>
                <c:pt idx="39">
                  <c:v>3.931294763549309E-2</c:v>
                </c:pt>
                <c:pt idx="40">
                  <c:v>3.7036185006776398E-2</c:v>
                </c:pt>
                <c:pt idx="41">
                  <c:v>3.4921048141906989E-2</c:v>
                </c:pt>
                <c:pt idx="42">
                  <c:v>3.2953928872662498E-2</c:v>
                </c:pt>
                <c:pt idx="43">
                  <c:v>3.1122542408930632E-2</c:v>
                </c:pt>
                <c:pt idx="44">
                  <c:v>2.9415781893158424E-2</c:v>
                </c:pt>
                <c:pt idx="45">
                  <c:v>2.7823590688872083E-2</c:v>
                </c:pt>
                <c:pt idx="46">
                  <c:v>2.6336850043517674E-2</c:v>
                </c:pt>
                <c:pt idx="47">
                  <c:v>2.4947280103247874E-2</c:v>
                </c:pt>
                <c:pt idx="48">
                  <c:v>2.3647352543660738E-2</c:v>
                </c:pt>
                <c:pt idx="49">
                  <c:v>2.2430213323874879E-2</c:v>
                </c:pt>
                <c:pt idx="50">
                  <c:v>2.1289614278433951E-2</c:v>
                </c:pt>
                <c:pt idx="51">
                  <c:v>2.0219852438025918E-2</c:v>
                </c:pt>
                <c:pt idx="52">
                  <c:v>1.9215716120635048E-2</c:v>
                </c:pt>
                <c:pt idx="53">
                  <c:v>1.8272436963502323E-2</c:v>
                </c:pt>
                <c:pt idx="54">
                  <c:v>1.7385647176512743E-2</c:v>
                </c:pt>
                <c:pt idx="55">
                  <c:v>1.6551341392164954E-2</c:v>
                </c:pt>
                <c:pt idx="56">
                  <c:v>1.5765842568487561E-2</c:v>
                </c:pt>
                <c:pt idx="57">
                  <c:v>1.5025771471136651E-2</c:v>
                </c:pt>
                <c:pt idx="58">
                  <c:v>1.4328019321127226E-2</c:v>
                </c:pt>
                <c:pt idx="59">
                  <c:v>1.3669723246633434E-2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563-4FAC-A075-B8E7F76E78F8}"/>
            </c:ext>
          </c:extLst>
        </c:ser>
        <c:ser>
          <c:idx val="1"/>
          <c:order val="2"/>
          <c:tx>
            <c:strRef>
              <c:f>Медиана!$F$8</c:f>
              <c:strCache>
                <c:ptCount val="1"/>
                <c:pt idx="0">
                  <c:v>Мат.ожидание (среднее)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Медиана!$F$10:$F$11</c:f>
              <c:numCache>
                <c:formatCode>General</c:formatCode>
                <c:ptCount val="2"/>
                <c:pt idx="0">
                  <c:v>1.6487212707001282</c:v>
                </c:pt>
                <c:pt idx="1">
                  <c:v>1.6487212707001282</c:v>
                </c:pt>
              </c:numCache>
            </c:numRef>
          </c:xVal>
          <c:yVal>
            <c:numRef>
              <c:f>Медиана!$G$10:$G$11</c:f>
              <c:numCache>
                <c:formatCode>General</c:formatCode>
                <c:ptCount val="2"/>
                <c:pt idx="0">
                  <c:v>0</c:v>
                </c:pt>
                <c:pt idx="1">
                  <c:v>0.21353841490429443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563-4FAC-A075-B8E7F76E7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16064"/>
        <c:axId val="137017984"/>
      </c:scatterChart>
      <c:valAx>
        <c:axId val="13701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1.6995102803563076E-3"/>
              <c:y val="1.222097237845200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7017984"/>
        <c:crosses val="autoZero"/>
        <c:crossBetween val="midCat"/>
      </c:valAx>
      <c:valAx>
        <c:axId val="137017984"/>
        <c:scaling>
          <c:orientation val="minMax"/>
          <c:max val="1"/>
          <c:min val="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37016064"/>
        <c:crosses val="autoZero"/>
        <c:crossBetween val="midCat"/>
        <c:majorUnit val="0.1"/>
      </c:valAx>
    </c:plotArea>
    <c:legend>
      <c:legendPos val="b"/>
      <c:layout>
        <c:manualLayout>
          <c:xMode val="edge"/>
          <c:yMode val="edge"/>
          <c:x val="2.0763713200109911E-2"/>
          <c:y val="0.8925855397729664"/>
          <c:w val="0.81273946525915031"/>
          <c:h val="9.54831314810120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Квантили!$E$6</c:f>
          <c:strCache>
            <c:ptCount val="1"/>
            <c:pt idx="0">
              <c:v>Нижний (односторонний) квантиль</c:v>
            </c:pt>
          </c:strCache>
        </c:strRef>
      </c:tx>
      <c:layout>
        <c:manualLayout>
          <c:xMode val="edge"/>
          <c:yMode val="edge"/>
          <c:x val="0.16337963957979199"/>
          <c:y val="1.3737528000865092E-2"/>
        </c:manualLayout>
      </c:layout>
      <c:overlay val="1"/>
      <c:txPr>
        <a:bodyPr/>
        <a:lstStyle/>
        <a:p>
          <a:pPr>
            <a:defRPr sz="1400" b="1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775168590651831"/>
          <c:y val="0.11908694598950037"/>
          <c:w val="0.82380198050464926"/>
          <c:h val="0.5766150213070792"/>
        </c:manualLayout>
      </c:layout>
      <c:areaChart>
        <c:grouping val="standard"/>
        <c:varyColors val="0"/>
        <c:ser>
          <c:idx val="0"/>
          <c:order val="1"/>
          <c:tx>
            <c:strRef>
              <c:f>Квантили!$E$10</c:f>
              <c:strCache>
                <c:ptCount val="1"/>
                <c:pt idx="0">
                  <c:v>Нижний (односторонний) квантиль уровня 0,1 равен -1,282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Квантили!$A$11:$A$41</c:f>
              <c:numCache>
                <c:formatCode>0.00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3.8857805861880479E-16</c:v>
                </c:pt>
                <c:pt idx="16">
                  <c:v>0.2000000000000004</c:v>
                </c:pt>
                <c:pt idx="17">
                  <c:v>0.40000000000000041</c:v>
                </c:pt>
                <c:pt idx="18">
                  <c:v>0.60000000000000042</c:v>
                </c:pt>
                <c:pt idx="19">
                  <c:v>0.80000000000000049</c:v>
                </c:pt>
                <c:pt idx="20">
                  <c:v>1.0000000000000004</c:v>
                </c:pt>
                <c:pt idx="21">
                  <c:v>1.2000000000000004</c:v>
                </c:pt>
                <c:pt idx="22">
                  <c:v>1.4000000000000004</c:v>
                </c:pt>
                <c:pt idx="23">
                  <c:v>1.6000000000000003</c:v>
                </c:pt>
                <c:pt idx="24">
                  <c:v>1.8000000000000003</c:v>
                </c:pt>
                <c:pt idx="25">
                  <c:v>2.0000000000000004</c:v>
                </c:pt>
                <c:pt idx="26">
                  <c:v>2.2000000000000006</c:v>
                </c:pt>
                <c:pt idx="27">
                  <c:v>2.4000000000000008</c:v>
                </c:pt>
                <c:pt idx="28">
                  <c:v>2.600000000000001</c:v>
                </c:pt>
                <c:pt idx="29">
                  <c:v>2.8000000000000012</c:v>
                </c:pt>
                <c:pt idx="30">
                  <c:v>3.0000000000000013</c:v>
                </c:pt>
              </c:numCache>
            </c:numRef>
          </c:cat>
          <c:val>
            <c:numRef>
              <c:f>Квантили!$E$11:$E$41</c:f>
              <c:numCache>
                <c:formatCode>0.0000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EF-4CC5-818E-A1520421C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45632"/>
        <c:axId val="136648192"/>
      </c:areaChart>
      <c:lineChart>
        <c:grouping val="standard"/>
        <c:varyColors val="0"/>
        <c:ser>
          <c:idx val="8"/>
          <c:order val="0"/>
          <c:tx>
            <c:strRef>
              <c:f>Квантили!$B$10</c:f>
              <c:strCache>
                <c:ptCount val="1"/>
                <c:pt idx="0">
                  <c:v>График плотности распределения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Квантили!$A$11:$A$41</c:f>
              <c:numCache>
                <c:formatCode>0.00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3.8857805861880479E-16</c:v>
                </c:pt>
                <c:pt idx="16">
                  <c:v>0.2000000000000004</c:v>
                </c:pt>
                <c:pt idx="17">
                  <c:v>0.40000000000000041</c:v>
                </c:pt>
                <c:pt idx="18">
                  <c:v>0.60000000000000042</c:v>
                </c:pt>
                <c:pt idx="19">
                  <c:v>0.80000000000000049</c:v>
                </c:pt>
                <c:pt idx="20">
                  <c:v>1.0000000000000004</c:v>
                </c:pt>
                <c:pt idx="21">
                  <c:v>1.2000000000000004</c:v>
                </c:pt>
                <c:pt idx="22">
                  <c:v>1.4000000000000004</c:v>
                </c:pt>
                <c:pt idx="23">
                  <c:v>1.6000000000000003</c:v>
                </c:pt>
                <c:pt idx="24">
                  <c:v>1.8000000000000003</c:v>
                </c:pt>
                <c:pt idx="25">
                  <c:v>2.0000000000000004</c:v>
                </c:pt>
                <c:pt idx="26">
                  <c:v>2.2000000000000006</c:v>
                </c:pt>
                <c:pt idx="27">
                  <c:v>2.4000000000000008</c:v>
                </c:pt>
                <c:pt idx="28">
                  <c:v>2.600000000000001</c:v>
                </c:pt>
                <c:pt idx="29">
                  <c:v>2.8000000000000012</c:v>
                </c:pt>
                <c:pt idx="30">
                  <c:v>3.0000000000000013</c:v>
                </c:pt>
              </c:numCache>
            </c:numRef>
          </c:cat>
          <c:val>
            <c:numRef>
              <c:f>Квантили!$B$11:$B$41</c:f>
              <c:numCache>
                <c:formatCode>0.0000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0.36827014030332328</c:v>
                </c:pt>
                <c:pt idx="18">
                  <c:v>0.33322460289179956</c:v>
                </c:pt>
                <c:pt idx="19">
                  <c:v>0.28969155276148262</c:v>
                </c:pt>
                <c:pt idx="20">
                  <c:v>0.24197072451914328</c:v>
                </c:pt>
                <c:pt idx="21">
                  <c:v>0.19418605498321284</c:v>
                </c:pt>
                <c:pt idx="22">
                  <c:v>0.14972746563574479</c:v>
                </c:pt>
                <c:pt idx="23">
                  <c:v>0.11092083467945553</c:v>
                </c:pt>
                <c:pt idx="24">
                  <c:v>7.8950158300894122E-2</c:v>
                </c:pt>
                <c:pt idx="25">
                  <c:v>5.3990966513188007E-2</c:v>
                </c:pt>
                <c:pt idx="26">
                  <c:v>3.547459284623139E-2</c:v>
                </c:pt>
                <c:pt idx="27">
                  <c:v>2.2394530294842851E-2</c:v>
                </c:pt>
                <c:pt idx="28">
                  <c:v>1.3582969233685583E-2</c:v>
                </c:pt>
                <c:pt idx="29">
                  <c:v>7.9154515829799391E-3</c:v>
                </c:pt>
                <c:pt idx="30">
                  <c:v>4.431848411937991E-3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7EF-4CC5-818E-A1520421C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45632"/>
        <c:axId val="136648192"/>
      </c:lineChart>
      <c:catAx>
        <c:axId val="13664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510593971619087"/>
              <c:y val="0.9114300087489063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36648192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136648192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366456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1.8585078825931071E-2"/>
          <c:y val="0.79183699323289825"/>
          <c:w val="0.83348325876138929"/>
          <c:h val="0.1901801609168290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Квантили!$G$6</c:f>
          <c:strCache>
            <c:ptCount val="1"/>
            <c:pt idx="0">
              <c:v>Верхний (односторонний) квантиль</c:v>
            </c:pt>
          </c:strCache>
        </c:strRef>
      </c:tx>
      <c:layout>
        <c:manualLayout>
          <c:xMode val="edge"/>
          <c:yMode val="edge"/>
          <c:x val="0.14352852295448182"/>
          <c:y val="1.373753280839895E-2"/>
        </c:manualLayout>
      </c:layout>
      <c:overlay val="1"/>
      <c:txPr>
        <a:bodyPr/>
        <a:lstStyle/>
        <a:p>
          <a:pPr>
            <a:defRPr sz="1400" b="1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775168590651831"/>
          <c:y val="0.11908694598950037"/>
          <c:w val="0.82380198050464926"/>
          <c:h val="0.57217077865266841"/>
        </c:manualLayout>
      </c:layout>
      <c:areaChart>
        <c:grouping val="standard"/>
        <c:varyColors val="0"/>
        <c:ser>
          <c:idx val="0"/>
          <c:order val="1"/>
          <c:tx>
            <c:strRef>
              <c:f>Квантили!$G$10</c:f>
              <c:strCache>
                <c:ptCount val="1"/>
                <c:pt idx="0">
                  <c:v>Верхний (односторонний) квантиль уровня  0,1 равен 1,282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Квантили!$A$11:$A$41</c:f>
              <c:numCache>
                <c:formatCode>0.00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3.8857805861880479E-16</c:v>
                </c:pt>
                <c:pt idx="16">
                  <c:v>0.2000000000000004</c:v>
                </c:pt>
                <c:pt idx="17">
                  <c:v>0.40000000000000041</c:v>
                </c:pt>
                <c:pt idx="18">
                  <c:v>0.60000000000000042</c:v>
                </c:pt>
                <c:pt idx="19">
                  <c:v>0.80000000000000049</c:v>
                </c:pt>
                <c:pt idx="20">
                  <c:v>1.0000000000000004</c:v>
                </c:pt>
                <c:pt idx="21">
                  <c:v>1.2000000000000004</c:v>
                </c:pt>
                <c:pt idx="22">
                  <c:v>1.4000000000000004</c:v>
                </c:pt>
                <c:pt idx="23">
                  <c:v>1.6000000000000003</c:v>
                </c:pt>
                <c:pt idx="24">
                  <c:v>1.8000000000000003</c:v>
                </c:pt>
                <c:pt idx="25">
                  <c:v>2.0000000000000004</c:v>
                </c:pt>
                <c:pt idx="26">
                  <c:v>2.2000000000000006</c:v>
                </c:pt>
                <c:pt idx="27">
                  <c:v>2.4000000000000008</c:v>
                </c:pt>
                <c:pt idx="28">
                  <c:v>2.600000000000001</c:v>
                </c:pt>
                <c:pt idx="29">
                  <c:v>2.8000000000000012</c:v>
                </c:pt>
                <c:pt idx="30">
                  <c:v>3.0000000000000013</c:v>
                </c:pt>
              </c:numCache>
            </c:numRef>
          </c:cat>
          <c:val>
            <c:numRef>
              <c:f>Квантили!$G$11:$G$41</c:f>
              <c:numCache>
                <c:formatCode>0.0000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0.19418605498321284</c:v>
                </c:pt>
                <c:pt idx="22">
                  <c:v>0.14972746563574479</c:v>
                </c:pt>
                <c:pt idx="23">
                  <c:v>0.11092083467945553</c:v>
                </c:pt>
                <c:pt idx="24">
                  <c:v>7.8950158300894122E-2</c:v>
                </c:pt>
                <c:pt idx="25">
                  <c:v>5.3990966513188007E-2</c:v>
                </c:pt>
                <c:pt idx="26">
                  <c:v>3.547459284623139E-2</c:v>
                </c:pt>
                <c:pt idx="27">
                  <c:v>2.2394530294842851E-2</c:v>
                </c:pt>
                <c:pt idx="28">
                  <c:v>1.3582969233685583E-2</c:v>
                </c:pt>
                <c:pt idx="29">
                  <c:v>7.9154515829799391E-3</c:v>
                </c:pt>
                <c:pt idx="30">
                  <c:v>4.431848411937991E-3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7-43CE-B61A-4B2B8654E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73536"/>
        <c:axId val="136680192"/>
      </c:areaChart>
      <c:lineChart>
        <c:grouping val="standard"/>
        <c:varyColors val="0"/>
        <c:ser>
          <c:idx val="8"/>
          <c:order val="0"/>
          <c:tx>
            <c:strRef>
              <c:f>Квантили!$B$10</c:f>
              <c:strCache>
                <c:ptCount val="1"/>
                <c:pt idx="0">
                  <c:v>График плотности распределения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Квантили!$A$11:$A$41</c:f>
              <c:numCache>
                <c:formatCode>0.00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3.8857805861880479E-16</c:v>
                </c:pt>
                <c:pt idx="16">
                  <c:v>0.2000000000000004</c:v>
                </c:pt>
                <c:pt idx="17">
                  <c:v>0.40000000000000041</c:v>
                </c:pt>
                <c:pt idx="18">
                  <c:v>0.60000000000000042</c:v>
                </c:pt>
                <c:pt idx="19">
                  <c:v>0.80000000000000049</c:v>
                </c:pt>
                <c:pt idx="20">
                  <c:v>1.0000000000000004</c:v>
                </c:pt>
                <c:pt idx="21">
                  <c:v>1.2000000000000004</c:v>
                </c:pt>
                <c:pt idx="22">
                  <c:v>1.4000000000000004</c:v>
                </c:pt>
                <c:pt idx="23">
                  <c:v>1.6000000000000003</c:v>
                </c:pt>
                <c:pt idx="24">
                  <c:v>1.8000000000000003</c:v>
                </c:pt>
                <c:pt idx="25">
                  <c:v>2.0000000000000004</c:v>
                </c:pt>
                <c:pt idx="26">
                  <c:v>2.2000000000000006</c:v>
                </c:pt>
                <c:pt idx="27">
                  <c:v>2.4000000000000008</c:v>
                </c:pt>
                <c:pt idx="28">
                  <c:v>2.600000000000001</c:v>
                </c:pt>
                <c:pt idx="29">
                  <c:v>2.8000000000000012</c:v>
                </c:pt>
                <c:pt idx="30">
                  <c:v>3.0000000000000013</c:v>
                </c:pt>
              </c:numCache>
            </c:numRef>
          </c:cat>
          <c:val>
            <c:numRef>
              <c:f>Квантили!$B$11:$B$41</c:f>
              <c:numCache>
                <c:formatCode>0.0000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0.36827014030332328</c:v>
                </c:pt>
                <c:pt idx="18">
                  <c:v>0.33322460289179956</c:v>
                </c:pt>
                <c:pt idx="19">
                  <c:v>0.28969155276148262</c:v>
                </c:pt>
                <c:pt idx="20">
                  <c:v>0.24197072451914328</c:v>
                </c:pt>
                <c:pt idx="21">
                  <c:v>0.19418605498321284</c:v>
                </c:pt>
                <c:pt idx="22">
                  <c:v>0.14972746563574479</c:v>
                </c:pt>
                <c:pt idx="23">
                  <c:v>0.11092083467945553</c:v>
                </c:pt>
                <c:pt idx="24">
                  <c:v>7.8950158300894122E-2</c:v>
                </c:pt>
                <c:pt idx="25">
                  <c:v>5.3990966513188007E-2</c:v>
                </c:pt>
                <c:pt idx="26">
                  <c:v>3.547459284623139E-2</c:v>
                </c:pt>
                <c:pt idx="27">
                  <c:v>2.2394530294842851E-2</c:v>
                </c:pt>
                <c:pt idx="28">
                  <c:v>1.3582969233685583E-2</c:v>
                </c:pt>
                <c:pt idx="29">
                  <c:v>7.9154515829799391E-3</c:v>
                </c:pt>
                <c:pt idx="30">
                  <c:v>4.431848411937991E-3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DC7-43CE-B61A-4B2B8654E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73536"/>
        <c:axId val="136680192"/>
      </c:lineChart>
      <c:catAx>
        <c:axId val="13667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510593971619087"/>
              <c:y val="0.9114300087489063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36680192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136680192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3667353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1.8585078825931071E-2"/>
          <c:y val="0.7918369203849519"/>
          <c:w val="0.79378095165928864"/>
          <c:h val="0.190180227471566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Квантили!$J$6</c:f>
          <c:strCache>
            <c:ptCount val="1"/>
            <c:pt idx="0">
              <c:v>Двусторонние квантили</c:v>
            </c:pt>
          </c:strCache>
        </c:strRef>
      </c:tx>
      <c:layout>
        <c:manualLayout>
          <c:xMode val="edge"/>
          <c:yMode val="edge"/>
          <c:x val="0.26925226158144622"/>
          <c:y val="1.7070860541056252E-2"/>
        </c:manualLayout>
      </c:layout>
      <c:overlay val="1"/>
      <c:txPr>
        <a:bodyPr/>
        <a:lstStyle/>
        <a:p>
          <a:pPr>
            <a:defRPr sz="1400" b="1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106009391505963"/>
          <c:y val="0.11908696988210382"/>
          <c:w val="0.82380198050464926"/>
          <c:h val="0.48355955263794204"/>
        </c:manualLayout>
      </c:layout>
      <c:areaChart>
        <c:grouping val="standard"/>
        <c:varyColors val="0"/>
        <c:ser>
          <c:idx val="0"/>
          <c:order val="1"/>
          <c:tx>
            <c:strRef>
              <c:f>Квантили!$J$10</c:f>
              <c:strCache>
                <c:ptCount val="1"/>
                <c:pt idx="0">
                  <c:v>Двусторонние квантили уровня  0,1, т.е. Нижний + Верхний односторонние квантили уровня 0,05: равны -1,645 и 1,645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Квантили!$A$11:$A$41</c:f>
              <c:numCache>
                <c:formatCode>0.00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3.8857805861880479E-16</c:v>
                </c:pt>
                <c:pt idx="16">
                  <c:v>0.2000000000000004</c:v>
                </c:pt>
                <c:pt idx="17">
                  <c:v>0.40000000000000041</c:v>
                </c:pt>
                <c:pt idx="18">
                  <c:v>0.60000000000000042</c:v>
                </c:pt>
                <c:pt idx="19">
                  <c:v>0.80000000000000049</c:v>
                </c:pt>
                <c:pt idx="20">
                  <c:v>1.0000000000000004</c:v>
                </c:pt>
                <c:pt idx="21">
                  <c:v>1.2000000000000004</c:v>
                </c:pt>
                <c:pt idx="22">
                  <c:v>1.4000000000000004</c:v>
                </c:pt>
                <c:pt idx="23">
                  <c:v>1.6000000000000003</c:v>
                </c:pt>
                <c:pt idx="24">
                  <c:v>1.8000000000000003</c:v>
                </c:pt>
                <c:pt idx="25">
                  <c:v>2.0000000000000004</c:v>
                </c:pt>
                <c:pt idx="26">
                  <c:v>2.2000000000000006</c:v>
                </c:pt>
                <c:pt idx="27">
                  <c:v>2.4000000000000008</c:v>
                </c:pt>
                <c:pt idx="28">
                  <c:v>2.600000000000001</c:v>
                </c:pt>
                <c:pt idx="29">
                  <c:v>2.8000000000000012</c:v>
                </c:pt>
                <c:pt idx="30">
                  <c:v>3.0000000000000013</c:v>
                </c:pt>
              </c:numCache>
            </c:numRef>
          </c:cat>
          <c:val>
            <c:numRef>
              <c:f>Квантили!$J$11:$J$41</c:f>
              <c:numCache>
                <c:formatCode>0.0000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0.11092083467945553</c:v>
                </c:pt>
                <c:pt idx="24">
                  <c:v>7.8950158300894122E-2</c:v>
                </c:pt>
                <c:pt idx="25">
                  <c:v>5.3990966513188007E-2</c:v>
                </c:pt>
                <c:pt idx="26">
                  <c:v>3.547459284623139E-2</c:v>
                </c:pt>
                <c:pt idx="27">
                  <c:v>2.2394530294842851E-2</c:v>
                </c:pt>
                <c:pt idx="28">
                  <c:v>1.3582969233685583E-2</c:v>
                </c:pt>
                <c:pt idx="29">
                  <c:v>7.9154515829799391E-3</c:v>
                </c:pt>
                <c:pt idx="30">
                  <c:v>4.431848411937991E-3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B-41D9-B395-ED605A859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99264"/>
        <c:axId val="136800128"/>
      </c:areaChart>
      <c:lineChart>
        <c:grouping val="standard"/>
        <c:varyColors val="0"/>
        <c:ser>
          <c:idx val="8"/>
          <c:order val="0"/>
          <c:tx>
            <c:strRef>
              <c:f>Квантили!$B$10</c:f>
              <c:strCache>
                <c:ptCount val="1"/>
                <c:pt idx="0">
                  <c:v>График плотности распределения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Квантили!$A$11:$A$41</c:f>
              <c:numCache>
                <c:formatCode>0.00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3.8857805861880479E-16</c:v>
                </c:pt>
                <c:pt idx="16">
                  <c:v>0.2000000000000004</c:v>
                </c:pt>
                <c:pt idx="17">
                  <c:v>0.40000000000000041</c:v>
                </c:pt>
                <c:pt idx="18">
                  <c:v>0.60000000000000042</c:v>
                </c:pt>
                <c:pt idx="19">
                  <c:v>0.80000000000000049</c:v>
                </c:pt>
                <c:pt idx="20">
                  <c:v>1.0000000000000004</c:v>
                </c:pt>
                <c:pt idx="21">
                  <c:v>1.2000000000000004</c:v>
                </c:pt>
                <c:pt idx="22">
                  <c:v>1.4000000000000004</c:v>
                </c:pt>
                <c:pt idx="23">
                  <c:v>1.6000000000000003</c:v>
                </c:pt>
                <c:pt idx="24">
                  <c:v>1.8000000000000003</c:v>
                </c:pt>
                <c:pt idx="25">
                  <c:v>2.0000000000000004</c:v>
                </c:pt>
                <c:pt idx="26">
                  <c:v>2.2000000000000006</c:v>
                </c:pt>
                <c:pt idx="27">
                  <c:v>2.4000000000000008</c:v>
                </c:pt>
                <c:pt idx="28">
                  <c:v>2.600000000000001</c:v>
                </c:pt>
                <c:pt idx="29">
                  <c:v>2.8000000000000012</c:v>
                </c:pt>
                <c:pt idx="30">
                  <c:v>3.0000000000000013</c:v>
                </c:pt>
              </c:numCache>
            </c:numRef>
          </c:cat>
          <c:val>
            <c:numRef>
              <c:f>Квантили!$B$11:$B$41</c:f>
              <c:numCache>
                <c:formatCode>0.0000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0.36827014030332328</c:v>
                </c:pt>
                <c:pt idx="18">
                  <c:v>0.33322460289179956</c:v>
                </c:pt>
                <c:pt idx="19">
                  <c:v>0.28969155276148262</c:v>
                </c:pt>
                <c:pt idx="20">
                  <c:v>0.24197072451914328</c:v>
                </c:pt>
                <c:pt idx="21">
                  <c:v>0.19418605498321284</c:v>
                </c:pt>
                <c:pt idx="22">
                  <c:v>0.14972746563574479</c:v>
                </c:pt>
                <c:pt idx="23">
                  <c:v>0.11092083467945553</c:v>
                </c:pt>
                <c:pt idx="24">
                  <c:v>7.8950158300894122E-2</c:v>
                </c:pt>
                <c:pt idx="25">
                  <c:v>5.3990966513188007E-2</c:v>
                </c:pt>
                <c:pt idx="26">
                  <c:v>3.547459284623139E-2</c:v>
                </c:pt>
                <c:pt idx="27">
                  <c:v>2.2394530294842851E-2</c:v>
                </c:pt>
                <c:pt idx="28">
                  <c:v>1.3582969233685583E-2</c:v>
                </c:pt>
                <c:pt idx="29">
                  <c:v>7.9154515829799391E-3</c:v>
                </c:pt>
                <c:pt idx="30">
                  <c:v>4.431848411937991E-3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BAB-41D9-B395-ED605A859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99264"/>
        <c:axId val="136800128"/>
      </c:lineChart>
      <c:catAx>
        <c:axId val="13669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510593971619087"/>
              <c:y val="0.9114300087489063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36800128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136800128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3669926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1.8585078825931071E-2"/>
          <c:y val="0.68600371194103937"/>
          <c:w val="0.92281328357528514"/>
          <c:h val="0.296013354326327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Квантили!$E$6</c:f>
          <c:strCache>
            <c:ptCount val="1"/>
            <c:pt idx="0">
              <c:v>Нижний (односторонний) квантиль</c:v>
            </c:pt>
          </c:strCache>
        </c:strRef>
      </c:tx>
      <c:layout>
        <c:manualLayout>
          <c:xMode val="edge"/>
          <c:yMode val="edge"/>
          <c:x val="0.16337963957979199"/>
          <c:y val="1.3737528000865092E-2"/>
        </c:manualLayout>
      </c:layout>
      <c:overlay val="1"/>
      <c:txPr>
        <a:bodyPr/>
        <a:lstStyle/>
        <a:p>
          <a:pPr>
            <a:defRPr sz="1400" b="1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775168590651831"/>
          <c:y val="0.11908694598950037"/>
          <c:w val="0.82380198050464926"/>
          <c:h val="0.5766150213070792"/>
        </c:manualLayout>
      </c:layout>
      <c:areaChart>
        <c:grouping val="standard"/>
        <c:varyColors val="0"/>
        <c:ser>
          <c:idx val="0"/>
          <c:order val="1"/>
          <c:tx>
            <c:strRef>
              <c:f>Квантили!$E$10</c:f>
              <c:strCache>
                <c:ptCount val="1"/>
                <c:pt idx="0">
                  <c:v>Нижний (односторонний) квантиль уровня 0,1 равен -1,282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Квантили!$A$11:$A$41</c:f>
              <c:numCache>
                <c:formatCode>0.00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3.8857805861880479E-16</c:v>
                </c:pt>
                <c:pt idx="16">
                  <c:v>0.2000000000000004</c:v>
                </c:pt>
                <c:pt idx="17">
                  <c:v>0.40000000000000041</c:v>
                </c:pt>
                <c:pt idx="18">
                  <c:v>0.60000000000000042</c:v>
                </c:pt>
                <c:pt idx="19">
                  <c:v>0.80000000000000049</c:v>
                </c:pt>
                <c:pt idx="20">
                  <c:v>1.0000000000000004</c:v>
                </c:pt>
                <c:pt idx="21">
                  <c:v>1.2000000000000004</c:v>
                </c:pt>
                <c:pt idx="22">
                  <c:v>1.4000000000000004</c:v>
                </c:pt>
                <c:pt idx="23">
                  <c:v>1.6000000000000003</c:v>
                </c:pt>
                <c:pt idx="24">
                  <c:v>1.8000000000000003</c:v>
                </c:pt>
                <c:pt idx="25">
                  <c:v>2.0000000000000004</c:v>
                </c:pt>
                <c:pt idx="26">
                  <c:v>2.2000000000000006</c:v>
                </c:pt>
                <c:pt idx="27">
                  <c:v>2.4000000000000008</c:v>
                </c:pt>
                <c:pt idx="28">
                  <c:v>2.600000000000001</c:v>
                </c:pt>
                <c:pt idx="29">
                  <c:v>2.8000000000000012</c:v>
                </c:pt>
                <c:pt idx="30">
                  <c:v>3.0000000000000013</c:v>
                </c:pt>
              </c:numCache>
            </c:numRef>
          </c:cat>
          <c:val>
            <c:numRef>
              <c:f>Квантили!$F$11:$F$41</c:f>
              <c:numCache>
                <c:formatCode>0.0000</c:formatCode>
                <c:ptCount val="31"/>
                <c:pt idx="0">
                  <c:v>1.3498980316300933E-3</c:v>
                </c:pt>
                <c:pt idx="1">
                  <c:v>2.5551303304279312E-3</c:v>
                </c:pt>
                <c:pt idx="2">
                  <c:v>4.6611880237187493E-3</c:v>
                </c:pt>
                <c:pt idx="3">
                  <c:v>8.1975359245961381E-3</c:v>
                </c:pt>
                <c:pt idx="4">
                  <c:v>1.3903447513498632E-2</c:v>
                </c:pt>
                <c:pt idx="5">
                  <c:v>2.2750131948179233E-2</c:v>
                </c:pt>
                <c:pt idx="6">
                  <c:v>3.5930319112925838E-2</c:v>
                </c:pt>
                <c:pt idx="7">
                  <c:v>5.4799291699558036E-2</c:v>
                </c:pt>
                <c:pt idx="8">
                  <c:v>8.0756659233771108E-2</c:v>
                </c:pt>
                <c:pt idx="9">
                  <c:v>0.11506967022170837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5-447D-B712-20487B6E2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31648"/>
        <c:axId val="136746496"/>
      </c:areaChart>
      <c:lineChart>
        <c:grouping val="standard"/>
        <c:varyColors val="0"/>
        <c:ser>
          <c:idx val="8"/>
          <c:order val="0"/>
          <c:tx>
            <c:strRef>
              <c:f>Квантили!$C$10</c:f>
              <c:strCache>
                <c:ptCount val="1"/>
                <c:pt idx="0">
                  <c:v>График функции распределения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Квантили!$A$11:$A$41</c:f>
              <c:numCache>
                <c:formatCode>0.00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3.8857805861880479E-16</c:v>
                </c:pt>
                <c:pt idx="16">
                  <c:v>0.2000000000000004</c:v>
                </c:pt>
                <c:pt idx="17">
                  <c:v>0.40000000000000041</c:v>
                </c:pt>
                <c:pt idx="18">
                  <c:v>0.60000000000000042</c:v>
                </c:pt>
                <c:pt idx="19">
                  <c:v>0.80000000000000049</c:v>
                </c:pt>
                <c:pt idx="20">
                  <c:v>1.0000000000000004</c:v>
                </c:pt>
                <c:pt idx="21">
                  <c:v>1.2000000000000004</c:v>
                </c:pt>
                <c:pt idx="22">
                  <c:v>1.4000000000000004</c:v>
                </c:pt>
                <c:pt idx="23">
                  <c:v>1.6000000000000003</c:v>
                </c:pt>
                <c:pt idx="24">
                  <c:v>1.8000000000000003</c:v>
                </c:pt>
                <c:pt idx="25">
                  <c:v>2.0000000000000004</c:v>
                </c:pt>
                <c:pt idx="26">
                  <c:v>2.2000000000000006</c:v>
                </c:pt>
                <c:pt idx="27">
                  <c:v>2.4000000000000008</c:v>
                </c:pt>
                <c:pt idx="28">
                  <c:v>2.600000000000001</c:v>
                </c:pt>
                <c:pt idx="29">
                  <c:v>2.8000000000000012</c:v>
                </c:pt>
                <c:pt idx="30">
                  <c:v>3.0000000000000013</c:v>
                </c:pt>
              </c:numCache>
            </c:numRef>
          </c:cat>
          <c:val>
            <c:numRef>
              <c:f>Квантили!$C$11:$C$41</c:f>
              <c:numCache>
                <c:formatCode>0.0000</c:formatCode>
                <c:ptCount val="31"/>
                <c:pt idx="0">
                  <c:v>1.3498980316300933E-3</c:v>
                </c:pt>
                <c:pt idx="1">
                  <c:v>2.5551303304279312E-3</c:v>
                </c:pt>
                <c:pt idx="2">
                  <c:v>4.6611880237187493E-3</c:v>
                </c:pt>
                <c:pt idx="3">
                  <c:v>8.1975359245961381E-3</c:v>
                </c:pt>
                <c:pt idx="4">
                  <c:v>1.3903447513498632E-2</c:v>
                </c:pt>
                <c:pt idx="5">
                  <c:v>2.2750131948179233E-2</c:v>
                </c:pt>
                <c:pt idx="6">
                  <c:v>3.5930319112925838E-2</c:v>
                </c:pt>
                <c:pt idx="7">
                  <c:v>5.4799291699558036E-2</c:v>
                </c:pt>
                <c:pt idx="8">
                  <c:v>8.0756659233771108E-2</c:v>
                </c:pt>
                <c:pt idx="9">
                  <c:v>0.11506967022170837</c:v>
                </c:pt>
                <c:pt idx="10">
                  <c:v>0.1586552539314571</c:v>
                </c:pt>
                <c:pt idx="11">
                  <c:v>0.21185539858339675</c:v>
                </c:pt>
                <c:pt idx="12">
                  <c:v>0.27425311775007366</c:v>
                </c:pt>
                <c:pt idx="13">
                  <c:v>0.34457825838967593</c:v>
                </c:pt>
                <c:pt idx="14">
                  <c:v>0.42074029056089712</c:v>
                </c:pt>
                <c:pt idx="15">
                  <c:v>0.50000000000000022</c:v>
                </c:pt>
                <c:pt idx="16">
                  <c:v>0.57925970943910321</c:v>
                </c:pt>
                <c:pt idx="17">
                  <c:v>0.6554217416103244</c:v>
                </c:pt>
                <c:pt idx="18">
                  <c:v>0.72574688224992656</c:v>
                </c:pt>
                <c:pt idx="19">
                  <c:v>0.78814460141660347</c:v>
                </c:pt>
                <c:pt idx="20">
                  <c:v>0.84134474606854304</c:v>
                </c:pt>
                <c:pt idx="21">
                  <c:v>0.88493032977829178</c:v>
                </c:pt>
                <c:pt idx="22">
                  <c:v>0.91924334076622904</c:v>
                </c:pt>
                <c:pt idx="23">
                  <c:v>0.94520070830044201</c:v>
                </c:pt>
                <c:pt idx="24">
                  <c:v>0.96406968088707423</c:v>
                </c:pt>
                <c:pt idx="25">
                  <c:v>0.97724986805182079</c:v>
                </c:pt>
                <c:pt idx="26">
                  <c:v>0.98609655248650141</c:v>
                </c:pt>
                <c:pt idx="27">
                  <c:v>0.99180246407540384</c:v>
                </c:pt>
                <c:pt idx="28">
                  <c:v>0.99533881197628127</c:v>
                </c:pt>
                <c:pt idx="29">
                  <c:v>0.99744486966957213</c:v>
                </c:pt>
                <c:pt idx="30">
                  <c:v>0.9986501019683699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685-447D-B712-20487B6E2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31648"/>
        <c:axId val="136746496"/>
      </c:lineChart>
      <c:catAx>
        <c:axId val="13673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510593971619087"/>
              <c:y val="0.9114300087489063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36746496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136746496"/>
        <c:scaling>
          <c:orientation val="minMax"/>
          <c:max val="1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3673164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1.8585078825931071E-2"/>
          <c:y val="0.79183699323289825"/>
          <c:w val="0.83348325876138929"/>
          <c:h val="0.1901801609168290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Квантили!$G$6</c:f>
          <c:strCache>
            <c:ptCount val="1"/>
            <c:pt idx="0">
              <c:v>Верхний (односторонний) квантиль</c:v>
            </c:pt>
          </c:strCache>
        </c:strRef>
      </c:tx>
      <c:layout>
        <c:manualLayout>
          <c:xMode val="edge"/>
          <c:yMode val="edge"/>
          <c:x val="0.14352852295448182"/>
          <c:y val="1.373753280839895E-2"/>
        </c:manualLayout>
      </c:layout>
      <c:overlay val="1"/>
      <c:txPr>
        <a:bodyPr/>
        <a:lstStyle/>
        <a:p>
          <a:pPr>
            <a:defRPr sz="1400" b="1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775168590651831"/>
          <c:y val="0.11908694598950037"/>
          <c:w val="0.82380198050464926"/>
          <c:h val="0.57217077865266841"/>
        </c:manualLayout>
      </c:layout>
      <c:areaChart>
        <c:grouping val="standard"/>
        <c:varyColors val="0"/>
        <c:ser>
          <c:idx val="0"/>
          <c:order val="1"/>
          <c:tx>
            <c:strRef>
              <c:f>Квантили!$G$10</c:f>
              <c:strCache>
                <c:ptCount val="1"/>
                <c:pt idx="0">
                  <c:v>Верхний (односторонний) квантиль уровня  0,1 равен 1,282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Квантили!$A$11:$A$41</c:f>
              <c:numCache>
                <c:formatCode>0.00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3.8857805861880479E-16</c:v>
                </c:pt>
                <c:pt idx="16">
                  <c:v>0.2000000000000004</c:v>
                </c:pt>
                <c:pt idx="17">
                  <c:v>0.40000000000000041</c:v>
                </c:pt>
                <c:pt idx="18">
                  <c:v>0.60000000000000042</c:v>
                </c:pt>
                <c:pt idx="19">
                  <c:v>0.80000000000000049</c:v>
                </c:pt>
                <c:pt idx="20">
                  <c:v>1.0000000000000004</c:v>
                </c:pt>
                <c:pt idx="21">
                  <c:v>1.2000000000000004</c:v>
                </c:pt>
                <c:pt idx="22">
                  <c:v>1.4000000000000004</c:v>
                </c:pt>
                <c:pt idx="23">
                  <c:v>1.6000000000000003</c:v>
                </c:pt>
                <c:pt idx="24">
                  <c:v>1.8000000000000003</c:v>
                </c:pt>
                <c:pt idx="25">
                  <c:v>2.0000000000000004</c:v>
                </c:pt>
                <c:pt idx="26">
                  <c:v>2.2000000000000006</c:v>
                </c:pt>
                <c:pt idx="27">
                  <c:v>2.4000000000000008</c:v>
                </c:pt>
                <c:pt idx="28">
                  <c:v>2.600000000000001</c:v>
                </c:pt>
                <c:pt idx="29">
                  <c:v>2.8000000000000012</c:v>
                </c:pt>
                <c:pt idx="30">
                  <c:v>3.0000000000000013</c:v>
                </c:pt>
              </c:numCache>
            </c:numRef>
          </c:cat>
          <c:val>
            <c:numRef>
              <c:f>Квантили!$H$11:$H$41</c:f>
              <c:numCache>
                <c:formatCode>0.0000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0.88493032977829178</c:v>
                </c:pt>
                <c:pt idx="22">
                  <c:v>0.91924334076622904</c:v>
                </c:pt>
                <c:pt idx="23">
                  <c:v>0.94520070830044201</c:v>
                </c:pt>
                <c:pt idx="24">
                  <c:v>0.96406968088707423</c:v>
                </c:pt>
                <c:pt idx="25">
                  <c:v>0.97724986805182079</c:v>
                </c:pt>
                <c:pt idx="26">
                  <c:v>0.98609655248650141</c:v>
                </c:pt>
                <c:pt idx="27">
                  <c:v>0.99180246407540384</c:v>
                </c:pt>
                <c:pt idx="28">
                  <c:v>0.99533881197628127</c:v>
                </c:pt>
                <c:pt idx="29">
                  <c:v>0.99744486966957213</c:v>
                </c:pt>
                <c:pt idx="30">
                  <c:v>0.9986501019683699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1-4589-A7DD-F7BF01812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35392"/>
        <c:axId val="137437952"/>
      </c:areaChart>
      <c:lineChart>
        <c:grouping val="standard"/>
        <c:varyColors val="0"/>
        <c:ser>
          <c:idx val="8"/>
          <c:order val="0"/>
          <c:tx>
            <c:strRef>
              <c:f>Квантили!$C$10</c:f>
              <c:strCache>
                <c:ptCount val="1"/>
                <c:pt idx="0">
                  <c:v>График функции распределения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Квантили!$A$11:$A$41</c:f>
              <c:numCache>
                <c:formatCode>0.00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3.8857805861880479E-16</c:v>
                </c:pt>
                <c:pt idx="16">
                  <c:v>0.2000000000000004</c:v>
                </c:pt>
                <c:pt idx="17">
                  <c:v>0.40000000000000041</c:v>
                </c:pt>
                <c:pt idx="18">
                  <c:v>0.60000000000000042</c:v>
                </c:pt>
                <c:pt idx="19">
                  <c:v>0.80000000000000049</c:v>
                </c:pt>
                <c:pt idx="20">
                  <c:v>1.0000000000000004</c:v>
                </c:pt>
                <c:pt idx="21">
                  <c:v>1.2000000000000004</c:v>
                </c:pt>
                <c:pt idx="22">
                  <c:v>1.4000000000000004</c:v>
                </c:pt>
                <c:pt idx="23">
                  <c:v>1.6000000000000003</c:v>
                </c:pt>
                <c:pt idx="24">
                  <c:v>1.8000000000000003</c:v>
                </c:pt>
                <c:pt idx="25">
                  <c:v>2.0000000000000004</c:v>
                </c:pt>
                <c:pt idx="26">
                  <c:v>2.2000000000000006</c:v>
                </c:pt>
                <c:pt idx="27">
                  <c:v>2.4000000000000008</c:v>
                </c:pt>
                <c:pt idx="28">
                  <c:v>2.600000000000001</c:v>
                </c:pt>
                <c:pt idx="29">
                  <c:v>2.8000000000000012</c:v>
                </c:pt>
                <c:pt idx="30">
                  <c:v>3.0000000000000013</c:v>
                </c:pt>
              </c:numCache>
            </c:numRef>
          </c:cat>
          <c:val>
            <c:numRef>
              <c:f>Квантили!$C$11:$C$41</c:f>
              <c:numCache>
                <c:formatCode>0.0000</c:formatCode>
                <c:ptCount val="31"/>
                <c:pt idx="0">
                  <c:v>1.3498980316300933E-3</c:v>
                </c:pt>
                <c:pt idx="1">
                  <c:v>2.5551303304279312E-3</c:v>
                </c:pt>
                <c:pt idx="2">
                  <c:v>4.6611880237187493E-3</c:v>
                </c:pt>
                <c:pt idx="3">
                  <c:v>8.1975359245961381E-3</c:v>
                </c:pt>
                <c:pt idx="4">
                  <c:v>1.3903447513498632E-2</c:v>
                </c:pt>
                <c:pt idx="5">
                  <c:v>2.2750131948179233E-2</c:v>
                </c:pt>
                <c:pt idx="6">
                  <c:v>3.5930319112925838E-2</c:v>
                </c:pt>
                <c:pt idx="7">
                  <c:v>5.4799291699558036E-2</c:v>
                </c:pt>
                <c:pt idx="8">
                  <c:v>8.0756659233771108E-2</c:v>
                </c:pt>
                <c:pt idx="9">
                  <c:v>0.11506967022170837</c:v>
                </c:pt>
                <c:pt idx="10">
                  <c:v>0.1586552539314571</c:v>
                </c:pt>
                <c:pt idx="11">
                  <c:v>0.21185539858339675</c:v>
                </c:pt>
                <c:pt idx="12">
                  <c:v>0.27425311775007366</c:v>
                </c:pt>
                <c:pt idx="13">
                  <c:v>0.34457825838967593</c:v>
                </c:pt>
                <c:pt idx="14">
                  <c:v>0.42074029056089712</c:v>
                </c:pt>
                <c:pt idx="15">
                  <c:v>0.50000000000000022</c:v>
                </c:pt>
                <c:pt idx="16">
                  <c:v>0.57925970943910321</c:v>
                </c:pt>
                <c:pt idx="17">
                  <c:v>0.6554217416103244</c:v>
                </c:pt>
                <c:pt idx="18">
                  <c:v>0.72574688224992656</c:v>
                </c:pt>
                <c:pt idx="19">
                  <c:v>0.78814460141660347</c:v>
                </c:pt>
                <c:pt idx="20">
                  <c:v>0.84134474606854304</c:v>
                </c:pt>
                <c:pt idx="21">
                  <c:v>0.88493032977829178</c:v>
                </c:pt>
                <c:pt idx="22">
                  <c:v>0.91924334076622904</c:v>
                </c:pt>
                <c:pt idx="23">
                  <c:v>0.94520070830044201</c:v>
                </c:pt>
                <c:pt idx="24">
                  <c:v>0.96406968088707423</c:v>
                </c:pt>
                <c:pt idx="25">
                  <c:v>0.97724986805182079</c:v>
                </c:pt>
                <c:pt idx="26">
                  <c:v>0.98609655248650141</c:v>
                </c:pt>
                <c:pt idx="27">
                  <c:v>0.99180246407540384</c:v>
                </c:pt>
                <c:pt idx="28">
                  <c:v>0.99533881197628127</c:v>
                </c:pt>
                <c:pt idx="29">
                  <c:v>0.99744486966957213</c:v>
                </c:pt>
                <c:pt idx="30">
                  <c:v>0.9986501019683699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BB1-4589-A7DD-F7BF01812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35392"/>
        <c:axId val="137437952"/>
      </c:lineChart>
      <c:catAx>
        <c:axId val="13743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510593971619087"/>
              <c:y val="0.9114300087489063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37437952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137437952"/>
        <c:scaling>
          <c:orientation val="minMax"/>
          <c:max val="1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3743539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1.8585078825931071E-2"/>
          <c:y val="0.7918369203849519"/>
          <c:w val="0.79378095165928864"/>
          <c:h val="0.190180227471566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Квантили!$J$6</c:f>
          <c:strCache>
            <c:ptCount val="1"/>
            <c:pt idx="0">
              <c:v>Двусторонние квантили</c:v>
            </c:pt>
          </c:strCache>
        </c:strRef>
      </c:tx>
      <c:layout>
        <c:manualLayout>
          <c:xMode val="edge"/>
          <c:yMode val="edge"/>
          <c:x val="0.26925226158144622"/>
          <c:y val="1.7070860541056252E-2"/>
        </c:manualLayout>
      </c:layout>
      <c:overlay val="1"/>
      <c:txPr>
        <a:bodyPr/>
        <a:lstStyle/>
        <a:p>
          <a:pPr>
            <a:defRPr sz="1400" b="1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106009391505963"/>
          <c:y val="0.11908696988210382"/>
          <c:w val="0.82380198050464926"/>
          <c:h val="0.48355955263794204"/>
        </c:manualLayout>
      </c:layout>
      <c:areaChart>
        <c:grouping val="standard"/>
        <c:varyColors val="0"/>
        <c:ser>
          <c:idx val="0"/>
          <c:order val="1"/>
          <c:tx>
            <c:strRef>
              <c:f>Квантили!$J$10</c:f>
              <c:strCache>
                <c:ptCount val="1"/>
                <c:pt idx="0">
                  <c:v>Двусторонние квантили уровня  0,1, т.е. Нижний + Верхний односторонние квантили уровня 0,05: равны -1,645 и 1,645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Квантили!$A$11:$A$41</c:f>
              <c:numCache>
                <c:formatCode>0.00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3.8857805861880479E-16</c:v>
                </c:pt>
                <c:pt idx="16">
                  <c:v>0.2000000000000004</c:v>
                </c:pt>
                <c:pt idx="17">
                  <c:v>0.40000000000000041</c:v>
                </c:pt>
                <c:pt idx="18">
                  <c:v>0.60000000000000042</c:v>
                </c:pt>
                <c:pt idx="19">
                  <c:v>0.80000000000000049</c:v>
                </c:pt>
                <c:pt idx="20">
                  <c:v>1.0000000000000004</c:v>
                </c:pt>
                <c:pt idx="21">
                  <c:v>1.2000000000000004</c:v>
                </c:pt>
                <c:pt idx="22">
                  <c:v>1.4000000000000004</c:v>
                </c:pt>
                <c:pt idx="23">
                  <c:v>1.6000000000000003</c:v>
                </c:pt>
                <c:pt idx="24">
                  <c:v>1.8000000000000003</c:v>
                </c:pt>
                <c:pt idx="25">
                  <c:v>2.0000000000000004</c:v>
                </c:pt>
                <c:pt idx="26">
                  <c:v>2.2000000000000006</c:v>
                </c:pt>
                <c:pt idx="27">
                  <c:v>2.4000000000000008</c:v>
                </c:pt>
                <c:pt idx="28">
                  <c:v>2.600000000000001</c:v>
                </c:pt>
                <c:pt idx="29">
                  <c:v>2.8000000000000012</c:v>
                </c:pt>
                <c:pt idx="30">
                  <c:v>3.0000000000000013</c:v>
                </c:pt>
              </c:numCache>
            </c:numRef>
          </c:cat>
          <c:val>
            <c:numRef>
              <c:f>Квантили!$K$11:$K$41</c:f>
              <c:numCache>
                <c:formatCode>0.0000</c:formatCode>
                <c:ptCount val="31"/>
                <c:pt idx="0">
                  <c:v>1.3498980316300933E-3</c:v>
                </c:pt>
                <c:pt idx="1">
                  <c:v>2.5551303304279312E-3</c:v>
                </c:pt>
                <c:pt idx="2">
                  <c:v>4.6611880237187493E-3</c:v>
                </c:pt>
                <c:pt idx="3">
                  <c:v>8.1975359245961381E-3</c:v>
                </c:pt>
                <c:pt idx="4">
                  <c:v>1.3903447513498632E-2</c:v>
                </c:pt>
                <c:pt idx="5">
                  <c:v>2.2750131948179233E-2</c:v>
                </c:pt>
                <c:pt idx="6">
                  <c:v>3.5930319112925838E-2</c:v>
                </c:pt>
                <c:pt idx="7">
                  <c:v>5.4799291699558036E-2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0.94520070830044201</c:v>
                </c:pt>
                <c:pt idx="24">
                  <c:v>0.96406968088707423</c:v>
                </c:pt>
                <c:pt idx="25">
                  <c:v>0.97724986805182079</c:v>
                </c:pt>
                <c:pt idx="26">
                  <c:v>0.98609655248650141</c:v>
                </c:pt>
                <c:pt idx="27">
                  <c:v>0.99180246407540384</c:v>
                </c:pt>
                <c:pt idx="28">
                  <c:v>0.99533881197628127</c:v>
                </c:pt>
                <c:pt idx="29">
                  <c:v>0.99744486966957213</c:v>
                </c:pt>
                <c:pt idx="30">
                  <c:v>0.9986501019683699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C-4355-8871-8B10ABAFF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71488"/>
        <c:axId val="137482240"/>
      </c:areaChart>
      <c:lineChart>
        <c:grouping val="standard"/>
        <c:varyColors val="0"/>
        <c:ser>
          <c:idx val="8"/>
          <c:order val="0"/>
          <c:tx>
            <c:strRef>
              <c:f>Квантили!$C$10</c:f>
              <c:strCache>
                <c:ptCount val="1"/>
                <c:pt idx="0">
                  <c:v>График функции распределения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Квантили!$A$11:$A$41</c:f>
              <c:numCache>
                <c:formatCode>0.00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3.8857805861880479E-16</c:v>
                </c:pt>
                <c:pt idx="16">
                  <c:v>0.2000000000000004</c:v>
                </c:pt>
                <c:pt idx="17">
                  <c:v>0.40000000000000041</c:v>
                </c:pt>
                <c:pt idx="18">
                  <c:v>0.60000000000000042</c:v>
                </c:pt>
                <c:pt idx="19">
                  <c:v>0.80000000000000049</c:v>
                </c:pt>
                <c:pt idx="20">
                  <c:v>1.0000000000000004</c:v>
                </c:pt>
                <c:pt idx="21">
                  <c:v>1.2000000000000004</c:v>
                </c:pt>
                <c:pt idx="22">
                  <c:v>1.4000000000000004</c:v>
                </c:pt>
                <c:pt idx="23">
                  <c:v>1.6000000000000003</c:v>
                </c:pt>
                <c:pt idx="24">
                  <c:v>1.8000000000000003</c:v>
                </c:pt>
                <c:pt idx="25">
                  <c:v>2.0000000000000004</c:v>
                </c:pt>
                <c:pt idx="26">
                  <c:v>2.2000000000000006</c:v>
                </c:pt>
                <c:pt idx="27">
                  <c:v>2.4000000000000008</c:v>
                </c:pt>
                <c:pt idx="28">
                  <c:v>2.600000000000001</c:v>
                </c:pt>
                <c:pt idx="29">
                  <c:v>2.8000000000000012</c:v>
                </c:pt>
                <c:pt idx="30">
                  <c:v>3.0000000000000013</c:v>
                </c:pt>
              </c:numCache>
            </c:numRef>
          </c:cat>
          <c:val>
            <c:numRef>
              <c:f>Квантили!$C$11:$C$41</c:f>
              <c:numCache>
                <c:formatCode>0.0000</c:formatCode>
                <c:ptCount val="31"/>
                <c:pt idx="0">
                  <c:v>1.3498980316300933E-3</c:v>
                </c:pt>
                <c:pt idx="1">
                  <c:v>2.5551303304279312E-3</c:v>
                </c:pt>
                <c:pt idx="2">
                  <c:v>4.6611880237187493E-3</c:v>
                </c:pt>
                <c:pt idx="3">
                  <c:v>8.1975359245961381E-3</c:v>
                </c:pt>
                <c:pt idx="4">
                  <c:v>1.3903447513498632E-2</c:v>
                </c:pt>
                <c:pt idx="5">
                  <c:v>2.2750131948179233E-2</c:v>
                </c:pt>
                <c:pt idx="6">
                  <c:v>3.5930319112925838E-2</c:v>
                </c:pt>
                <c:pt idx="7">
                  <c:v>5.4799291699558036E-2</c:v>
                </c:pt>
                <c:pt idx="8">
                  <c:v>8.0756659233771108E-2</c:v>
                </c:pt>
                <c:pt idx="9">
                  <c:v>0.11506967022170837</c:v>
                </c:pt>
                <c:pt idx="10">
                  <c:v>0.1586552539314571</c:v>
                </c:pt>
                <c:pt idx="11">
                  <c:v>0.21185539858339675</c:v>
                </c:pt>
                <c:pt idx="12">
                  <c:v>0.27425311775007366</c:v>
                </c:pt>
                <c:pt idx="13">
                  <c:v>0.34457825838967593</c:v>
                </c:pt>
                <c:pt idx="14">
                  <c:v>0.42074029056089712</c:v>
                </c:pt>
                <c:pt idx="15">
                  <c:v>0.50000000000000022</c:v>
                </c:pt>
                <c:pt idx="16">
                  <c:v>0.57925970943910321</c:v>
                </c:pt>
                <c:pt idx="17">
                  <c:v>0.6554217416103244</c:v>
                </c:pt>
                <c:pt idx="18">
                  <c:v>0.72574688224992656</c:v>
                </c:pt>
                <c:pt idx="19">
                  <c:v>0.78814460141660347</c:v>
                </c:pt>
                <c:pt idx="20">
                  <c:v>0.84134474606854304</c:v>
                </c:pt>
                <c:pt idx="21">
                  <c:v>0.88493032977829178</c:v>
                </c:pt>
                <c:pt idx="22">
                  <c:v>0.91924334076622904</c:v>
                </c:pt>
                <c:pt idx="23">
                  <c:v>0.94520070830044201</c:v>
                </c:pt>
                <c:pt idx="24">
                  <c:v>0.96406968088707423</c:v>
                </c:pt>
                <c:pt idx="25">
                  <c:v>0.97724986805182079</c:v>
                </c:pt>
                <c:pt idx="26">
                  <c:v>0.98609655248650141</c:v>
                </c:pt>
                <c:pt idx="27">
                  <c:v>0.99180246407540384</c:v>
                </c:pt>
                <c:pt idx="28">
                  <c:v>0.99533881197628127</c:v>
                </c:pt>
                <c:pt idx="29">
                  <c:v>0.99744486966957213</c:v>
                </c:pt>
                <c:pt idx="30">
                  <c:v>0.9986501019683699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E2C-4355-8871-8B10ABAFF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71488"/>
        <c:axId val="137482240"/>
      </c:lineChart>
      <c:catAx>
        <c:axId val="13747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510593971619087"/>
              <c:y val="0.9114300087489063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37482240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137482240"/>
        <c:scaling>
          <c:orientation val="minMax"/>
          <c:max val="1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3747148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1.8585078825931071E-2"/>
          <c:y val="0.68600371194103937"/>
          <c:w val="0.92281328357528514"/>
          <c:h val="0.296013354326327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9</xdr:row>
      <xdr:rowOff>0</xdr:rowOff>
    </xdr:from>
    <xdr:to>
      <xdr:col>16</xdr:col>
      <xdr:colOff>1</xdr:colOff>
      <xdr:row>26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13</xdr:col>
      <xdr:colOff>0</xdr:colOff>
      <xdr:row>33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190499</xdr:rowOff>
    </xdr:from>
    <xdr:to>
      <xdr:col>18</xdr:col>
      <xdr:colOff>0</xdr:colOff>
      <xdr:row>20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18</xdr:col>
      <xdr:colOff>0</xdr:colOff>
      <xdr:row>35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447674</xdr:colOff>
      <xdr:row>13</xdr:row>
      <xdr:rowOff>28575</xdr:rowOff>
    </xdr:from>
    <xdr:ext cx="1171575" cy="436786"/>
    <xdr:sp macro="" textlink="$E$7">
      <xdr:nvSpPr>
        <xdr:cNvPr id="4" name="TextBox 3"/>
        <xdr:cNvSpPr txBox="1"/>
      </xdr:nvSpPr>
      <xdr:spPr>
        <a:xfrm>
          <a:off x="10134599" y="3476625"/>
          <a:ext cx="1171575" cy="436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fld id="{F523F04A-4096-46FF-ACDA-0E339C7855E7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Выделенная площадь=10%</a:t>
          </a:fld>
          <a:endParaRPr lang="ru-RU" sz="1100"/>
        </a:p>
      </xdr:txBody>
    </xdr:sp>
    <xdr:clientData/>
  </xdr:oneCellAnchor>
  <xdr:oneCellAnchor>
    <xdr:from>
      <xdr:col>14</xdr:col>
      <xdr:colOff>285749</xdr:colOff>
      <xdr:row>28</xdr:row>
      <xdr:rowOff>19050</xdr:rowOff>
    </xdr:from>
    <xdr:ext cx="1171575" cy="436786"/>
    <xdr:sp macro="" textlink="$E$7">
      <xdr:nvSpPr>
        <xdr:cNvPr id="5" name="TextBox 4"/>
        <xdr:cNvSpPr txBox="1"/>
      </xdr:nvSpPr>
      <xdr:spPr>
        <a:xfrm>
          <a:off x="10582274" y="6324600"/>
          <a:ext cx="1171575" cy="436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fld id="{F523F04A-4096-46FF-ACDA-0E339C7855E7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Выделенная площадь=10%</a:t>
          </a:fld>
          <a:endParaRPr lang="ru-RU" sz="1100"/>
        </a:p>
      </xdr:txBody>
    </xdr:sp>
    <xdr:clientData/>
  </xdr:oneCellAnchor>
  <xdr:twoCellAnchor>
    <xdr:from>
      <xdr:col>11</xdr:col>
      <xdr:colOff>0</xdr:colOff>
      <xdr:row>34</xdr:row>
      <xdr:rowOff>190499</xdr:rowOff>
    </xdr:from>
    <xdr:to>
      <xdr:col>18</xdr:col>
      <xdr:colOff>0</xdr:colOff>
      <xdr:row>51</xdr:row>
      <xdr:rowOff>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13</xdr:col>
      <xdr:colOff>600074</xdr:colOff>
      <xdr:row>42</xdr:row>
      <xdr:rowOff>133350</xdr:rowOff>
    </xdr:from>
    <xdr:ext cx="1400176" cy="436786"/>
    <xdr:sp macro="" textlink="$J$7">
      <xdr:nvSpPr>
        <xdr:cNvPr id="7" name="TextBox 6"/>
        <xdr:cNvSpPr txBox="1"/>
      </xdr:nvSpPr>
      <xdr:spPr>
        <a:xfrm>
          <a:off x="10286999" y="9105900"/>
          <a:ext cx="1400176" cy="436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fld id="{05A9E0BE-2B65-403F-9BC4-D0B990F7BE48}" type="TxLink">
            <a:rPr lang="ru-RU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Общая выделенная площадь=10%</a:t>
          </a:fld>
          <a:endParaRPr lang="ru-RU" sz="1100"/>
        </a:p>
      </xdr:txBody>
    </xdr:sp>
    <xdr:clientData/>
  </xdr:oneCellAnchor>
  <xdr:twoCellAnchor>
    <xdr:from>
      <xdr:col>18</xdr:col>
      <xdr:colOff>0</xdr:colOff>
      <xdr:row>9</xdr:row>
      <xdr:rowOff>0</xdr:rowOff>
    </xdr:from>
    <xdr:to>
      <xdr:col>24</xdr:col>
      <xdr:colOff>180975</xdr:colOff>
      <xdr:row>20</xdr:row>
      <xdr:rowOff>1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20</xdr:row>
      <xdr:rowOff>0</xdr:rowOff>
    </xdr:from>
    <xdr:to>
      <xdr:col>24</xdr:col>
      <xdr:colOff>180975</xdr:colOff>
      <xdr:row>35</xdr:row>
      <xdr:rowOff>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34</xdr:row>
      <xdr:rowOff>190499</xdr:rowOff>
    </xdr:from>
    <xdr:to>
      <xdr:col>24</xdr:col>
      <xdr:colOff>180975</xdr:colOff>
      <xdr:row>51</xdr:row>
      <xdr:rowOff>0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kvantili-raspredeleniy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excel2.ru/articles/kvantili-raspredeleniy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excel2.ru/articles/kvantili-raspredeleniy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zoomScaleNormal="100" workbookViewId="0">
      <selection activeCell="S10" sqref="S10"/>
    </sheetView>
  </sheetViews>
  <sheetFormatPr defaultRowHeight="15" x14ac:dyDescent="0.25"/>
  <cols>
    <col min="1" max="1" width="7.28515625" customWidth="1"/>
    <col min="2" max="2" width="16.5703125" customWidth="1"/>
    <col min="3" max="3" width="14.7109375" customWidth="1"/>
    <col min="4" max="4" width="20.85546875" bestFit="1" customWidth="1"/>
    <col min="5" max="5" width="17.85546875" customWidth="1"/>
    <col min="6" max="6" width="15.85546875" bestFit="1" customWidth="1"/>
    <col min="7" max="7" width="2.7109375" customWidth="1"/>
  </cols>
  <sheetData>
    <row r="1" spans="1:16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.75" x14ac:dyDescent="0.25">
      <c r="A2" s="3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3" t="s">
        <v>35</v>
      </c>
    </row>
    <row r="3" spans="1:16" ht="18.75" x14ac:dyDescent="0.25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 x14ac:dyDescent="0.25">
      <c r="A4" s="18" t="s">
        <v>16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6" spans="1:16" x14ac:dyDescent="0.25">
      <c r="A6" s="6" t="s">
        <v>21</v>
      </c>
    </row>
    <row r="7" spans="1:16" x14ac:dyDescent="0.25">
      <c r="A7" s="19">
        <v>0.21</v>
      </c>
    </row>
    <row r="8" spans="1:16" x14ac:dyDescent="0.25">
      <c r="A8" t="str">
        <f>TEXT(A7,"0,00")&amp;"-я квантиль="&amp;FIXED(_xlfn.NORM.S.INV(A7),2)</f>
        <v>0,21-я квантиль=-0,81</v>
      </c>
    </row>
    <row r="9" spans="1:16" ht="17.25" customHeight="1" x14ac:dyDescent="0.25">
      <c r="C9" s="8">
        <f t="array" ref="C9">MATCH(MIN(ABS(C11:C71)),C11:C71)</f>
        <v>23</v>
      </c>
      <c r="D9" s="21" t="s">
        <v>18</v>
      </c>
      <c r="E9" s="20"/>
    </row>
    <row r="10" spans="1:16" ht="60" x14ac:dyDescent="0.25">
      <c r="A10" s="12" t="s">
        <v>5</v>
      </c>
      <c r="B10" s="12" t="s">
        <v>17</v>
      </c>
      <c r="C10" s="12" t="s">
        <v>19</v>
      </c>
      <c r="D10" s="12" t="s">
        <v>20</v>
      </c>
      <c r="E10" s="15" t="s">
        <v>25</v>
      </c>
      <c r="F10" s="15" t="s">
        <v>15</v>
      </c>
    </row>
    <row r="11" spans="1:16" x14ac:dyDescent="0.25">
      <c r="A11" s="16">
        <v>-3</v>
      </c>
      <c r="B11" s="29">
        <f>_xlfn.NORM.S.DIST(A11,TRUE)</f>
        <v>1.3498980316300933E-3</v>
      </c>
      <c r="C11" s="14">
        <f>B11-$A$7</f>
        <v>-0.20865010196836989</v>
      </c>
      <c r="D11" s="29">
        <f>IF((ROW()-ROW($D$10))&gt;$C$9,NA(),B11)</f>
        <v>1.3498980316300933E-3</v>
      </c>
      <c r="E11" t="e">
        <f t="shared" ref="E11:E42" si="0">IF((ROW()-ROW($D$10))=$C$9,B11,NA())</f>
        <v>#N/A</v>
      </c>
      <c r="F11" s="14">
        <f>A7</f>
        <v>0.21</v>
      </c>
    </row>
    <row r="12" spans="1:16" x14ac:dyDescent="0.25">
      <c r="A12" s="16">
        <f>A11+0.1</f>
        <v>-2.9</v>
      </c>
      <c r="B12" s="29">
        <f t="shared" ref="B12:B70" si="1">_xlfn.NORM.S.DIST(A12,TRUE)</f>
        <v>1.8658133003840378E-3</v>
      </c>
      <c r="C12" s="14">
        <f t="shared" ref="C12:C42" si="2">B12-$A$7</f>
        <v>-0.20813418669961595</v>
      </c>
      <c r="D12" s="29">
        <f t="shared" ref="D12:D42" si="3">IF((ROW()-ROW($D$10))&gt;$C$9,NA(),B12)</f>
        <v>1.8658133003840378E-3</v>
      </c>
      <c r="E12" t="e">
        <f t="shared" si="0"/>
        <v>#N/A</v>
      </c>
      <c r="F12" t="e">
        <f>NA()</f>
        <v>#N/A</v>
      </c>
    </row>
    <row r="13" spans="1:16" x14ac:dyDescent="0.25">
      <c r="A13" s="16">
        <f t="shared" ref="A13:A71" si="4">A12+0.1</f>
        <v>-2.8</v>
      </c>
      <c r="B13" s="29">
        <f t="shared" si="1"/>
        <v>2.5551303304279312E-3</v>
      </c>
      <c r="C13" s="14">
        <f t="shared" si="2"/>
        <v>-0.20744486966957207</v>
      </c>
      <c r="D13" s="29">
        <f t="shared" si="3"/>
        <v>2.5551303304279312E-3</v>
      </c>
      <c r="E13" t="e">
        <f t="shared" si="0"/>
        <v>#N/A</v>
      </c>
      <c r="F13" t="e">
        <f>NA()</f>
        <v>#N/A</v>
      </c>
    </row>
    <row r="14" spans="1:16" x14ac:dyDescent="0.25">
      <c r="A14" s="16">
        <f t="shared" si="4"/>
        <v>-2.6999999999999997</v>
      </c>
      <c r="B14" s="29">
        <f t="shared" si="1"/>
        <v>3.4669738030406677E-3</v>
      </c>
      <c r="C14" s="14">
        <f t="shared" si="2"/>
        <v>-0.20653302619695932</v>
      </c>
      <c r="D14" s="29">
        <f t="shared" si="3"/>
        <v>3.4669738030406677E-3</v>
      </c>
      <c r="E14" t="e">
        <f t="shared" si="0"/>
        <v>#N/A</v>
      </c>
      <c r="F14" t="e">
        <f>NA()</f>
        <v>#N/A</v>
      </c>
    </row>
    <row r="15" spans="1:16" x14ac:dyDescent="0.25">
      <c r="A15" s="16">
        <f t="shared" si="4"/>
        <v>-2.5999999999999996</v>
      </c>
      <c r="B15" s="29">
        <f t="shared" si="1"/>
        <v>4.6611880237187493E-3</v>
      </c>
      <c r="C15" s="14">
        <f t="shared" si="2"/>
        <v>-0.20533881197628123</v>
      </c>
      <c r="D15" s="29">
        <f t="shared" si="3"/>
        <v>4.6611880237187493E-3</v>
      </c>
      <c r="E15" t="e">
        <f t="shared" si="0"/>
        <v>#N/A</v>
      </c>
      <c r="F15" t="e">
        <f>NA()</f>
        <v>#N/A</v>
      </c>
    </row>
    <row r="16" spans="1:16" x14ac:dyDescent="0.25">
      <c r="A16" s="16">
        <f t="shared" si="4"/>
        <v>-2.4999999999999996</v>
      </c>
      <c r="B16" s="29">
        <f t="shared" si="1"/>
        <v>6.2096653257761383E-3</v>
      </c>
      <c r="C16" s="14">
        <f t="shared" si="2"/>
        <v>-0.20379033467422386</v>
      </c>
      <c r="D16" s="29">
        <f t="shared" si="3"/>
        <v>6.2096653257761383E-3</v>
      </c>
      <c r="E16" t="e">
        <f t="shared" si="0"/>
        <v>#N/A</v>
      </c>
      <c r="F16" t="e">
        <f>NA()</f>
        <v>#N/A</v>
      </c>
    </row>
    <row r="17" spans="1:6" x14ac:dyDescent="0.25">
      <c r="A17" s="16">
        <f t="shared" si="4"/>
        <v>-2.3999999999999995</v>
      </c>
      <c r="B17" s="29">
        <f t="shared" si="1"/>
        <v>8.1975359245961381E-3</v>
      </c>
      <c r="C17" s="14">
        <f t="shared" si="2"/>
        <v>-0.20180246407540386</v>
      </c>
      <c r="D17" s="29">
        <f t="shared" si="3"/>
        <v>8.1975359245961381E-3</v>
      </c>
      <c r="E17" t="e">
        <f t="shared" si="0"/>
        <v>#N/A</v>
      </c>
      <c r="F17" t="e">
        <f>NA()</f>
        <v>#N/A</v>
      </c>
    </row>
    <row r="18" spans="1:6" x14ac:dyDescent="0.25">
      <c r="A18" s="16">
        <f t="shared" si="4"/>
        <v>-2.2999999999999994</v>
      </c>
      <c r="B18" s="29">
        <f t="shared" si="1"/>
        <v>1.0724110021675814E-2</v>
      </c>
      <c r="C18" s="14">
        <f t="shared" si="2"/>
        <v>-0.19927588997832418</v>
      </c>
      <c r="D18" s="29">
        <f t="shared" si="3"/>
        <v>1.0724110021675814E-2</v>
      </c>
      <c r="E18" t="e">
        <f t="shared" si="0"/>
        <v>#N/A</v>
      </c>
      <c r="F18" t="e">
        <f>NA()</f>
        <v>#N/A</v>
      </c>
    </row>
    <row r="19" spans="1:6" x14ac:dyDescent="0.25">
      <c r="A19" s="16">
        <f t="shared" si="4"/>
        <v>-2.1999999999999993</v>
      </c>
      <c r="B19" s="29">
        <f t="shared" si="1"/>
        <v>1.3903447513498632E-2</v>
      </c>
      <c r="C19" s="14">
        <f t="shared" si="2"/>
        <v>-0.19609655248650137</v>
      </c>
      <c r="D19" s="29">
        <f t="shared" si="3"/>
        <v>1.3903447513498632E-2</v>
      </c>
      <c r="E19" t="e">
        <f t="shared" si="0"/>
        <v>#N/A</v>
      </c>
      <c r="F19" t="e">
        <f>NA()</f>
        <v>#N/A</v>
      </c>
    </row>
    <row r="20" spans="1:6" x14ac:dyDescent="0.25">
      <c r="A20" s="16">
        <f t="shared" si="4"/>
        <v>-2.0999999999999992</v>
      </c>
      <c r="B20" s="29">
        <f t="shared" si="1"/>
        <v>1.786442056281658E-2</v>
      </c>
      <c r="C20" s="14">
        <f t="shared" si="2"/>
        <v>-0.1921355794371834</v>
      </c>
      <c r="D20" s="29">
        <f t="shared" si="3"/>
        <v>1.786442056281658E-2</v>
      </c>
      <c r="E20" t="e">
        <f t="shared" si="0"/>
        <v>#N/A</v>
      </c>
      <c r="F20" t="e">
        <f>NA()</f>
        <v>#N/A</v>
      </c>
    </row>
    <row r="21" spans="1:6" x14ac:dyDescent="0.25">
      <c r="A21" s="16">
        <f t="shared" si="4"/>
        <v>-1.9999999999999991</v>
      </c>
      <c r="B21" s="29">
        <f t="shared" si="1"/>
        <v>2.2750131948179247E-2</v>
      </c>
      <c r="C21" s="14">
        <f t="shared" si="2"/>
        <v>-0.18724986805182076</v>
      </c>
      <c r="D21" s="29">
        <f t="shared" si="3"/>
        <v>2.2750131948179247E-2</v>
      </c>
      <c r="E21" t="e">
        <f t="shared" si="0"/>
        <v>#N/A</v>
      </c>
      <c r="F21" t="e">
        <f>NA()</f>
        <v>#N/A</v>
      </c>
    </row>
    <row r="22" spans="1:6" x14ac:dyDescent="0.25">
      <c r="A22" s="16">
        <f t="shared" si="4"/>
        <v>-1.899999999999999</v>
      </c>
      <c r="B22" s="29">
        <f t="shared" si="1"/>
        <v>2.8716559816001866E-2</v>
      </c>
      <c r="C22" s="14">
        <f t="shared" si="2"/>
        <v>-0.18128344018399811</v>
      </c>
      <c r="D22" s="29">
        <f t="shared" si="3"/>
        <v>2.8716559816001866E-2</v>
      </c>
      <c r="E22" t="e">
        <f t="shared" si="0"/>
        <v>#N/A</v>
      </c>
      <c r="F22" t="e">
        <f>NA()</f>
        <v>#N/A</v>
      </c>
    </row>
    <row r="23" spans="1:6" x14ac:dyDescent="0.25">
      <c r="A23" s="16">
        <f t="shared" si="4"/>
        <v>-1.7999999999999989</v>
      </c>
      <c r="B23" s="29">
        <f t="shared" si="1"/>
        <v>3.5930319112925886E-2</v>
      </c>
      <c r="C23" s="14">
        <f t="shared" si="2"/>
        <v>-0.17406968088707411</v>
      </c>
      <c r="D23" s="29">
        <f t="shared" si="3"/>
        <v>3.5930319112925886E-2</v>
      </c>
      <c r="E23" t="e">
        <f t="shared" si="0"/>
        <v>#N/A</v>
      </c>
      <c r="F23" t="e">
        <f>NA()</f>
        <v>#N/A</v>
      </c>
    </row>
    <row r="24" spans="1:6" x14ac:dyDescent="0.25">
      <c r="A24" s="16">
        <f t="shared" si="4"/>
        <v>-1.6999999999999988</v>
      </c>
      <c r="B24" s="29">
        <f t="shared" si="1"/>
        <v>4.4565462758543145E-2</v>
      </c>
      <c r="C24" s="14">
        <f t="shared" si="2"/>
        <v>-0.16543453724145685</v>
      </c>
      <c r="D24" s="29">
        <f t="shared" si="3"/>
        <v>4.4565462758543145E-2</v>
      </c>
      <c r="E24" t="e">
        <f t="shared" si="0"/>
        <v>#N/A</v>
      </c>
      <c r="F24" t="e">
        <f>NA()</f>
        <v>#N/A</v>
      </c>
    </row>
    <row r="25" spans="1:6" x14ac:dyDescent="0.25">
      <c r="A25" s="16">
        <f t="shared" si="4"/>
        <v>-1.5999999999999988</v>
      </c>
      <c r="B25" s="29">
        <f t="shared" si="1"/>
        <v>5.4799291699558127E-2</v>
      </c>
      <c r="C25" s="14">
        <f t="shared" si="2"/>
        <v>-0.15520070830044186</v>
      </c>
      <c r="D25" s="29">
        <f t="shared" si="3"/>
        <v>5.4799291699558127E-2</v>
      </c>
      <c r="E25" t="e">
        <f t="shared" si="0"/>
        <v>#N/A</v>
      </c>
      <c r="F25" t="e">
        <f>NA()</f>
        <v>#N/A</v>
      </c>
    </row>
    <row r="26" spans="1:6" x14ac:dyDescent="0.25">
      <c r="A26" s="16">
        <f t="shared" si="4"/>
        <v>-1.4999999999999987</v>
      </c>
      <c r="B26" s="29">
        <f t="shared" si="1"/>
        <v>6.6807201268858196E-2</v>
      </c>
      <c r="C26" s="14">
        <f t="shared" si="2"/>
        <v>-0.1431927987311418</v>
      </c>
      <c r="D26" s="29">
        <f t="shared" si="3"/>
        <v>6.6807201268858196E-2</v>
      </c>
      <c r="E26" t="e">
        <f t="shared" si="0"/>
        <v>#N/A</v>
      </c>
      <c r="F26" t="e">
        <f>NA()</f>
        <v>#N/A</v>
      </c>
    </row>
    <row r="27" spans="1:6" x14ac:dyDescent="0.25">
      <c r="A27" s="16">
        <f t="shared" si="4"/>
        <v>-1.3999999999999986</v>
      </c>
      <c r="B27" s="29">
        <f t="shared" si="1"/>
        <v>8.0756659233771233E-2</v>
      </c>
      <c r="C27" s="14">
        <f t="shared" si="2"/>
        <v>-0.12924334076622876</v>
      </c>
      <c r="D27" s="29">
        <f t="shared" si="3"/>
        <v>8.0756659233771233E-2</v>
      </c>
      <c r="E27" t="e">
        <f t="shared" si="0"/>
        <v>#N/A</v>
      </c>
      <c r="F27" t="e">
        <f>NA()</f>
        <v>#N/A</v>
      </c>
    </row>
    <row r="28" spans="1:6" x14ac:dyDescent="0.25">
      <c r="A28" s="16">
        <f t="shared" si="4"/>
        <v>-1.2999999999999985</v>
      </c>
      <c r="B28" s="29">
        <f t="shared" si="1"/>
        <v>9.680048458561058E-2</v>
      </c>
      <c r="C28" s="14">
        <f t="shared" si="2"/>
        <v>-0.11319951541438941</v>
      </c>
      <c r="D28" s="29">
        <f t="shared" si="3"/>
        <v>9.680048458561058E-2</v>
      </c>
      <c r="E28" t="e">
        <f t="shared" si="0"/>
        <v>#N/A</v>
      </c>
      <c r="F28" t="e">
        <f>NA()</f>
        <v>#N/A</v>
      </c>
    </row>
    <row r="29" spans="1:6" x14ac:dyDescent="0.25">
      <c r="A29" s="16">
        <f t="shared" si="4"/>
        <v>-1.1999999999999984</v>
      </c>
      <c r="B29" s="29">
        <f t="shared" si="1"/>
        <v>0.11506967022170858</v>
      </c>
      <c r="C29" s="14">
        <f t="shared" si="2"/>
        <v>-9.4930329778291411E-2</v>
      </c>
      <c r="D29" s="29">
        <f t="shared" si="3"/>
        <v>0.11506967022170858</v>
      </c>
      <c r="E29" t="e">
        <f t="shared" si="0"/>
        <v>#N/A</v>
      </c>
      <c r="F29" t="e">
        <f>NA()</f>
        <v>#N/A</v>
      </c>
    </row>
    <row r="30" spans="1:6" x14ac:dyDescent="0.25">
      <c r="A30" s="16">
        <f t="shared" si="4"/>
        <v>-1.0999999999999983</v>
      </c>
      <c r="B30" s="29">
        <f t="shared" si="1"/>
        <v>0.13566606094638298</v>
      </c>
      <c r="C30" s="14">
        <f t="shared" si="2"/>
        <v>-7.4333939053617015E-2</v>
      </c>
      <c r="D30" s="29">
        <f t="shared" si="3"/>
        <v>0.13566606094638298</v>
      </c>
      <c r="E30" t="e">
        <f t="shared" si="0"/>
        <v>#N/A</v>
      </c>
      <c r="F30" t="e">
        <f>NA()</f>
        <v>#N/A</v>
      </c>
    </row>
    <row r="31" spans="1:6" x14ac:dyDescent="0.25">
      <c r="A31" s="16">
        <f t="shared" si="4"/>
        <v>-0.99999999999999833</v>
      </c>
      <c r="B31" s="29">
        <f t="shared" si="1"/>
        <v>0.15865525393145746</v>
      </c>
      <c r="C31" s="14">
        <f t="shared" si="2"/>
        <v>-5.1344746068542529E-2</v>
      </c>
      <c r="D31" s="29">
        <f t="shared" si="3"/>
        <v>0.15865525393145746</v>
      </c>
      <c r="E31" t="e">
        <f t="shared" si="0"/>
        <v>#N/A</v>
      </c>
      <c r="F31" t="e">
        <f>NA()</f>
        <v>#N/A</v>
      </c>
    </row>
    <row r="32" spans="1:6" x14ac:dyDescent="0.25">
      <c r="A32" s="16">
        <f t="shared" si="4"/>
        <v>-0.89999999999999836</v>
      </c>
      <c r="B32" s="29">
        <f t="shared" si="1"/>
        <v>0.18406012534675992</v>
      </c>
      <c r="C32" s="14">
        <f t="shared" si="2"/>
        <v>-2.5939874653240075E-2</v>
      </c>
      <c r="D32" s="29">
        <f t="shared" si="3"/>
        <v>0.18406012534675992</v>
      </c>
      <c r="E32" t="e">
        <f t="shared" si="0"/>
        <v>#N/A</v>
      </c>
      <c r="F32" t="e">
        <f>NA()</f>
        <v>#N/A</v>
      </c>
    </row>
    <row r="33" spans="1:6" x14ac:dyDescent="0.25">
      <c r="A33" s="16">
        <f t="shared" si="4"/>
        <v>-0.79999999999999838</v>
      </c>
      <c r="B33" s="29">
        <f t="shared" si="1"/>
        <v>0.21185539858339716</v>
      </c>
      <c r="C33" s="14">
        <f t="shared" si="2"/>
        <v>1.855398583397172E-3</v>
      </c>
      <c r="D33" s="29">
        <f t="shared" si="3"/>
        <v>0.21185539858339716</v>
      </c>
      <c r="E33">
        <f t="shared" si="0"/>
        <v>0.21185539858339716</v>
      </c>
      <c r="F33" t="e">
        <f>NA()</f>
        <v>#N/A</v>
      </c>
    </row>
    <row r="34" spans="1:6" x14ac:dyDescent="0.25">
      <c r="A34" s="16">
        <f t="shared" si="4"/>
        <v>-0.6999999999999984</v>
      </c>
      <c r="B34" s="29">
        <f t="shared" si="1"/>
        <v>0.24196365222307348</v>
      </c>
      <c r="C34" s="14">
        <f t="shared" si="2"/>
        <v>3.1963652223073485E-2</v>
      </c>
      <c r="D34" s="29" t="e">
        <f t="shared" si="3"/>
        <v>#N/A</v>
      </c>
      <c r="E34" t="e">
        <f t="shared" si="0"/>
        <v>#N/A</v>
      </c>
      <c r="F34" t="e">
        <f>NA()</f>
        <v>#N/A</v>
      </c>
    </row>
    <row r="35" spans="1:6" x14ac:dyDescent="0.25">
      <c r="A35" s="16">
        <f t="shared" si="4"/>
        <v>-0.59999999999999842</v>
      </c>
      <c r="B35" s="29">
        <f t="shared" si="1"/>
        <v>0.2742531177500741</v>
      </c>
      <c r="C35" s="14">
        <f t="shared" si="2"/>
        <v>6.4253117750074112E-2</v>
      </c>
      <c r="D35" s="29" t="e">
        <f t="shared" si="3"/>
        <v>#N/A</v>
      </c>
      <c r="E35" t="e">
        <f t="shared" si="0"/>
        <v>#N/A</v>
      </c>
      <c r="F35" t="e">
        <f>NA()</f>
        <v>#N/A</v>
      </c>
    </row>
    <row r="36" spans="1:6" x14ac:dyDescent="0.25">
      <c r="A36" s="16">
        <f t="shared" si="4"/>
        <v>-0.49999999999999845</v>
      </c>
      <c r="B36" s="29">
        <f t="shared" si="1"/>
        <v>0.30853753872598744</v>
      </c>
      <c r="C36" s="14">
        <f t="shared" si="2"/>
        <v>9.8537538725987445E-2</v>
      </c>
      <c r="D36" s="29" t="e">
        <f t="shared" si="3"/>
        <v>#N/A</v>
      </c>
      <c r="E36" t="e">
        <f t="shared" si="0"/>
        <v>#N/A</v>
      </c>
      <c r="F36" t="e">
        <f>NA()</f>
        <v>#N/A</v>
      </c>
    </row>
    <row r="37" spans="1:6" x14ac:dyDescent="0.25">
      <c r="A37" s="16">
        <f t="shared" si="4"/>
        <v>-0.39999999999999847</v>
      </c>
      <c r="B37" s="29">
        <f t="shared" si="1"/>
        <v>0.34457825838967637</v>
      </c>
      <c r="C37" s="14">
        <f t="shared" si="2"/>
        <v>0.13457825838967638</v>
      </c>
      <c r="D37" s="29" t="e">
        <f t="shared" si="3"/>
        <v>#N/A</v>
      </c>
      <c r="E37" t="e">
        <f t="shared" si="0"/>
        <v>#N/A</v>
      </c>
      <c r="F37" t="e">
        <f>NA()</f>
        <v>#N/A</v>
      </c>
    </row>
    <row r="38" spans="1:6" x14ac:dyDescent="0.25">
      <c r="A38" s="16">
        <f t="shared" si="4"/>
        <v>-0.29999999999999849</v>
      </c>
      <c r="B38" s="29">
        <f t="shared" si="1"/>
        <v>0.38208857781104794</v>
      </c>
      <c r="C38" s="14">
        <f t="shared" si="2"/>
        <v>0.17208857781104794</v>
      </c>
      <c r="D38" s="29" t="e">
        <f t="shared" si="3"/>
        <v>#N/A</v>
      </c>
      <c r="E38" t="e">
        <f t="shared" si="0"/>
        <v>#N/A</v>
      </c>
      <c r="F38" t="e">
        <f>NA()</f>
        <v>#N/A</v>
      </c>
    </row>
    <row r="39" spans="1:6" x14ac:dyDescent="0.25">
      <c r="A39" s="16">
        <f t="shared" si="4"/>
        <v>-0.19999999999999848</v>
      </c>
      <c r="B39" s="29">
        <f t="shared" si="1"/>
        <v>0.42074029056089757</v>
      </c>
      <c r="C39" s="14">
        <f t="shared" si="2"/>
        <v>0.21074029056089758</v>
      </c>
      <c r="D39" s="29" t="e">
        <f t="shared" si="3"/>
        <v>#N/A</v>
      </c>
      <c r="E39" t="e">
        <f t="shared" si="0"/>
        <v>#N/A</v>
      </c>
      <c r="F39" t="e">
        <f>NA()</f>
        <v>#N/A</v>
      </c>
    </row>
    <row r="40" spans="1:6" x14ac:dyDescent="0.25">
      <c r="A40" s="16">
        <f t="shared" si="4"/>
        <v>-9.9999999999998479E-2</v>
      </c>
      <c r="B40" s="29">
        <f t="shared" si="1"/>
        <v>0.46017216272297162</v>
      </c>
      <c r="C40" s="14">
        <f t="shared" si="2"/>
        <v>0.2501721627229716</v>
      </c>
      <c r="D40" s="29" t="e">
        <f t="shared" si="3"/>
        <v>#N/A</v>
      </c>
      <c r="E40" t="e">
        <f t="shared" si="0"/>
        <v>#N/A</v>
      </c>
      <c r="F40" t="e">
        <f>NA()</f>
        <v>#N/A</v>
      </c>
    </row>
    <row r="41" spans="1:6" x14ac:dyDescent="0.25">
      <c r="A41" s="16">
        <f t="shared" si="4"/>
        <v>1.5265566588595902E-15</v>
      </c>
      <c r="B41" s="29">
        <f t="shared" si="1"/>
        <v>0.50000000000000067</v>
      </c>
      <c r="C41" s="14">
        <f t="shared" si="2"/>
        <v>0.2900000000000007</v>
      </c>
      <c r="D41" s="29" t="e">
        <f t="shared" si="3"/>
        <v>#N/A</v>
      </c>
      <c r="E41" t="e">
        <f t="shared" si="0"/>
        <v>#N/A</v>
      </c>
      <c r="F41" t="e">
        <f>NA()</f>
        <v>#N/A</v>
      </c>
    </row>
    <row r="42" spans="1:6" x14ac:dyDescent="0.25">
      <c r="A42" s="16">
        <f t="shared" si="4"/>
        <v>0.10000000000000153</v>
      </c>
      <c r="B42" s="29">
        <f t="shared" si="1"/>
        <v>0.53982783727702954</v>
      </c>
      <c r="C42" s="14">
        <f t="shared" si="2"/>
        <v>0.32982783727702958</v>
      </c>
      <c r="D42" s="29" t="e">
        <f t="shared" si="3"/>
        <v>#N/A</v>
      </c>
      <c r="E42" t="e">
        <f t="shared" si="0"/>
        <v>#N/A</v>
      </c>
      <c r="F42" t="e">
        <f>NA()</f>
        <v>#N/A</v>
      </c>
    </row>
    <row r="43" spans="1:6" x14ac:dyDescent="0.25">
      <c r="A43" s="16">
        <f t="shared" si="4"/>
        <v>0.20000000000000154</v>
      </c>
      <c r="B43" s="29">
        <f t="shared" si="1"/>
        <v>0.57925970943910365</v>
      </c>
      <c r="C43" s="14">
        <f t="shared" ref="C43:C71" si="5">B43-$A$7</f>
        <v>0.36925970943910369</v>
      </c>
      <c r="D43" s="29" t="e">
        <f t="shared" ref="D43:D71" si="6">IF((ROW()-ROW($D$10))&gt;$C$9,NA(),B43)</f>
        <v>#N/A</v>
      </c>
      <c r="E43" t="e">
        <f t="shared" ref="E43:E71" si="7">IF((ROW()-ROW($D$10))=$C$9,B43,NA())</f>
        <v>#N/A</v>
      </c>
      <c r="F43" t="e">
        <f>NA()</f>
        <v>#N/A</v>
      </c>
    </row>
    <row r="44" spans="1:6" x14ac:dyDescent="0.25">
      <c r="A44" s="16">
        <f t="shared" si="4"/>
        <v>0.30000000000000154</v>
      </c>
      <c r="B44" s="29">
        <f t="shared" si="1"/>
        <v>0.61791142218895323</v>
      </c>
      <c r="C44" s="14">
        <f t="shared" si="5"/>
        <v>0.40791142218895327</v>
      </c>
      <c r="D44" s="29" t="e">
        <f t="shared" si="6"/>
        <v>#N/A</v>
      </c>
      <c r="E44" t="e">
        <f t="shared" si="7"/>
        <v>#N/A</v>
      </c>
      <c r="F44" t="e">
        <f>NA()</f>
        <v>#N/A</v>
      </c>
    </row>
    <row r="45" spans="1:6" x14ac:dyDescent="0.25">
      <c r="A45" s="16">
        <f t="shared" si="4"/>
        <v>0.40000000000000158</v>
      </c>
      <c r="B45" s="29">
        <f t="shared" si="1"/>
        <v>0.65542174161032474</v>
      </c>
      <c r="C45" s="14">
        <f t="shared" si="5"/>
        <v>0.44542174161032477</v>
      </c>
      <c r="D45" s="29" t="e">
        <f t="shared" si="6"/>
        <v>#N/A</v>
      </c>
      <c r="E45" t="e">
        <f t="shared" si="7"/>
        <v>#N/A</v>
      </c>
      <c r="F45" t="e">
        <f>NA()</f>
        <v>#N/A</v>
      </c>
    </row>
    <row r="46" spans="1:6" x14ac:dyDescent="0.25">
      <c r="A46" s="16">
        <f t="shared" si="4"/>
        <v>0.50000000000000155</v>
      </c>
      <c r="B46" s="29">
        <f t="shared" si="1"/>
        <v>0.69146246127401367</v>
      </c>
      <c r="C46" s="14">
        <f t="shared" si="5"/>
        <v>0.48146246127401371</v>
      </c>
      <c r="D46" s="29" t="e">
        <f t="shared" si="6"/>
        <v>#N/A</v>
      </c>
      <c r="E46" t="e">
        <f t="shared" si="7"/>
        <v>#N/A</v>
      </c>
      <c r="F46" t="e">
        <f>NA()</f>
        <v>#N/A</v>
      </c>
    </row>
    <row r="47" spans="1:6" x14ac:dyDescent="0.25">
      <c r="A47" s="16">
        <f t="shared" si="4"/>
        <v>0.60000000000000153</v>
      </c>
      <c r="B47" s="29">
        <f t="shared" si="1"/>
        <v>0.72574688224992701</v>
      </c>
      <c r="C47" s="14">
        <f t="shared" si="5"/>
        <v>0.51574688224992704</v>
      </c>
      <c r="D47" s="29" t="e">
        <f t="shared" si="6"/>
        <v>#N/A</v>
      </c>
      <c r="E47" t="e">
        <f t="shared" si="7"/>
        <v>#N/A</v>
      </c>
      <c r="F47" t="e">
        <f>NA()</f>
        <v>#N/A</v>
      </c>
    </row>
    <row r="48" spans="1:6" x14ac:dyDescent="0.25">
      <c r="A48" s="16">
        <f t="shared" si="4"/>
        <v>0.70000000000000151</v>
      </c>
      <c r="B48" s="29">
        <f t="shared" si="1"/>
        <v>0.75803634777692741</v>
      </c>
      <c r="C48" s="14">
        <f t="shared" si="5"/>
        <v>0.54803634777692745</v>
      </c>
      <c r="D48" s="29" t="e">
        <f t="shared" si="6"/>
        <v>#N/A</v>
      </c>
      <c r="E48" t="e">
        <f t="shared" si="7"/>
        <v>#N/A</v>
      </c>
      <c r="F48" t="e">
        <f>NA()</f>
        <v>#N/A</v>
      </c>
    </row>
    <row r="49" spans="1:6" x14ac:dyDescent="0.25">
      <c r="A49" s="16">
        <f t="shared" si="4"/>
        <v>0.80000000000000149</v>
      </c>
      <c r="B49" s="29">
        <f t="shared" si="1"/>
        <v>0.78814460141660381</v>
      </c>
      <c r="C49" s="14">
        <f t="shared" si="5"/>
        <v>0.57814460141660384</v>
      </c>
      <c r="D49" s="29" t="e">
        <f t="shared" si="6"/>
        <v>#N/A</v>
      </c>
      <c r="E49" t="e">
        <f t="shared" si="7"/>
        <v>#N/A</v>
      </c>
      <c r="F49" t="e">
        <f>NA()</f>
        <v>#N/A</v>
      </c>
    </row>
    <row r="50" spans="1:6" x14ac:dyDescent="0.25">
      <c r="A50" s="16">
        <f t="shared" si="4"/>
        <v>0.90000000000000147</v>
      </c>
      <c r="B50" s="29">
        <f t="shared" si="1"/>
        <v>0.81593987465324092</v>
      </c>
      <c r="C50" s="14">
        <f t="shared" si="5"/>
        <v>0.60593987465324095</v>
      </c>
      <c r="D50" s="29" t="e">
        <f t="shared" si="6"/>
        <v>#N/A</v>
      </c>
      <c r="E50" t="e">
        <f t="shared" si="7"/>
        <v>#N/A</v>
      </c>
      <c r="F50" t="e">
        <f>NA()</f>
        <v>#N/A</v>
      </c>
    </row>
    <row r="51" spans="1:6" x14ac:dyDescent="0.25">
      <c r="A51" s="16">
        <f t="shared" si="4"/>
        <v>1.0000000000000016</v>
      </c>
      <c r="B51" s="29">
        <f t="shared" si="1"/>
        <v>0.84134474606854337</v>
      </c>
      <c r="C51" s="14">
        <f t="shared" si="5"/>
        <v>0.63134474606854341</v>
      </c>
      <c r="D51" s="29" t="e">
        <f t="shared" si="6"/>
        <v>#N/A</v>
      </c>
      <c r="E51" t="e">
        <f t="shared" si="7"/>
        <v>#N/A</v>
      </c>
      <c r="F51" t="e">
        <f>NA()</f>
        <v>#N/A</v>
      </c>
    </row>
    <row r="52" spans="1:6" x14ac:dyDescent="0.25">
      <c r="A52" s="16">
        <f t="shared" si="4"/>
        <v>1.1000000000000016</v>
      </c>
      <c r="B52" s="29">
        <f t="shared" si="1"/>
        <v>0.86433393905361777</v>
      </c>
      <c r="C52" s="14">
        <f t="shared" si="5"/>
        <v>0.65433393905361781</v>
      </c>
      <c r="D52" s="29" t="e">
        <f t="shared" si="6"/>
        <v>#N/A</v>
      </c>
      <c r="E52" t="e">
        <f t="shared" si="7"/>
        <v>#N/A</v>
      </c>
      <c r="F52" t="e">
        <f>NA()</f>
        <v>#N/A</v>
      </c>
    </row>
    <row r="53" spans="1:6" x14ac:dyDescent="0.25">
      <c r="A53" s="16">
        <f t="shared" si="4"/>
        <v>1.2000000000000017</v>
      </c>
      <c r="B53" s="29">
        <f t="shared" si="1"/>
        <v>0.88493032977829211</v>
      </c>
      <c r="C53" s="14">
        <f t="shared" si="5"/>
        <v>0.67493032977829215</v>
      </c>
      <c r="D53" s="29" t="e">
        <f t="shared" si="6"/>
        <v>#N/A</v>
      </c>
      <c r="E53" t="e">
        <f t="shared" si="7"/>
        <v>#N/A</v>
      </c>
      <c r="F53" t="e">
        <f>NA()</f>
        <v>#N/A</v>
      </c>
    </row>
    <row r="54" spans="1:6" x14ac:dyDescent="0.25">
      <c r="A54" s="16">
        <f t="shared" si="4"/>
        <v>1.3000000000000018</v>
      </c>
      <c r="B54" s="29">
        <f t="shared" si="1"/>
        <v>0.90319951541439003</v>
      </c>
      <c r="C54" s="14">
        <f t="shared" si="5"/>
        <v>0.69319951541439007</v>
      </c>
      <c r="D54" s="29" t="e">
        <f t="shared" si="6"/>
        <v>#N/A</v>
      </c>
      <c r="E54" t="e">
        <f t="shared" si="7"/>
        <v>#N/A</v>
      </c>
      <c r="F54" t="e">
        <f>NA()</f>
        <v>#N/A</v>
      </c>
    </row>
    <row r="55" spans="1:6" x14ac:dyDescent="0.25">
      <c r="A55" s="16">
        <f t="shared" si="4"/>
        <v>1.4000000000000019</v>
      </c>
      <c r="B55" s="29">
        <f t="shared" si="1"/>
        <v>0.91924334076622927</v>
      </c>
      <c r="C55" s="14">
        <f t="shared" si="5"/>
        <v>0.7092433407662293</v>
      </c>
      <c r="D55" s="29" t="e">
        <f t="shared" si="6"/>
        <v>#N/A</v>
      </c>
      <c r="E55" t="e">
        <f t="shared" si="7"/>
        <v>#N/A</v>
      </c>
      <c r="F55" t="e">
        <f>NA()</f>
        <v>#N/A</v>
      </c>
    </row>
    <row r="56" spans="1:6" x14ac:dyDescent="0.25">
      <c r="A56" s="16">
        <f t="shared" si="4"/>
        <v>1.500000000000002</v>
      </c>
      <c r="B56" s="29">
        <f t="shared" si="1"/>
        <v>0.93319279873114225</v>
      </c>
      <c r="C56" s="14">
        <f t="shared" si="5"/>
        <v>0.72319279873114228</v>
      </c>
      <c r="D56" s="29" t="e">
        <f t="shared" si="6"/>
        <v>#N/A</v>
      </c>
      <c r="E56" t="e">
        <f t="shared" si="7"/>
        <v>#N/A</v>
      </c>
      <c r="F56" t="e">
        <f>NA()</f>
        <v>#N/A</v>
      </c>
    </row>
    <row r="57" spans="1:6" x14ac:dyDescent="0.25">
      <c r="A57" s="16">
        <f t="shared" si="4"/>
        <v>1.6000000000000021</v>
      </c>
      <c r="B57" s="29">
        <f t="shared" si="1"/>
        <v>0.94520070830044223</v>
      </c>
      <c r="C57" s="14">
        <f t="shared" si="5"/>
        <v>0.73520070830044226</v>
      </c>
      <c r="D57" s="29" t="e">
        <f t="shared" si="6"/>
        <v>#N/A</v>
      </c>
      <c r="E57" t="e">
        <f t="shared" si="7"/>
        <v>#N/A</v>
      </c>
      <c r="F57" t="e">
        <f>NA()</f>
        <v>#N/A</v>
      </c>
    </row>
    <row r="58" spans="1:6" x14ac:dyDescent="0.25">
      <c r="A58" s="16">
        <f t="shared" si="4"/>
        <v>1.7000000000000022</v>
      </c>
      <c r="B58" s="29">
        <f t="shared" si="1"/>
        <v>0.95543453724145722</v>
      </c>
      <c r="C58" s="14">
        <f t="shared" si="5"/>
        <v>0.74543453724145725</v>
      </c>
      <c r="D58" s="29" t="e">
        <f t="shared" si="6"/>
        <v>#N/A</v>
      </c>
      <c r="E58" t="e">
        <f t="shared" si="7"/>
        <v>#N/A</v>
      </c>
      <c r="F58" t="e">
        <f>NA()</f>
        <v>#N/A</v>
      </c>
    </row>
    <row r="59" spans="1:6" x14ac:dyDescent="0.25">
      <c r="A59" s="16">
        <f t="shared" si="4"/>
        <v>1.8000000000000023</v>
      </c>
      <c r="B59" s="29">
        <f t="shared" si="1"/>
        <v>0.96406968088707434</v>
      </c>
      <c r="C59" s="14">
        <f t="shared" si="5"/>
        <v>0.75406968088707438</v>
      </c>
      <c r="D59" s="29" t="e">
        <f t="shared" si="6"/>
        <v>#N/A</v>
      </c>
      <c r="E59" t="e">
        <f t="shared" si="7"/>
        <v>#N/A</v>
      </c>
      <c r="F59" t="e">
        <f>NA()</f>
        <v>#N/A</v>
      </c>
    </row>
    <row r="60" spans="1:6" x14ac:dyDescent="0.25">
      <c r="A60" s="16">
        <f t="shared" si="4"/>
        <v>1.9000000000000024</v>
      </c>
      <c r="B60" s="29">
        <f t="shared" si="1"/>
        <v>0.97128344018399837</v>
      </c>
      <c r="C60" s="14">
        <f t="shared" si="5"/>
        <v>0.76128344018399841</v>
      </c>
      <c r="D60" s="29" t="e">
        <f t="shared" si="6"/>
        <v>#N/A</v>
      </c>
      <c r="E60" t="e">
        <f t="shared" si="7"/>
        <v>#N/A</v>
      </c>
      <c r="F60" t="e">
        <f>NA()</f>
        <v>#N/A</v>
      </c>
    </row>
    <row r="61" spans="1:6" x14ac:dyDescent="0.25">
      <c r="A61" s="16">
        <f t="shared" si="4"/>
        <v>2.0000000000000022</v>
      </c>
      <c r="B61" s="29">
        <f t="shared" si="1"/>
        <v>0.9772498680518209</v>
      </c>
      <c r="C61" s="14">
        <f t="shared" si="5"/>
        <v>0.76724986805182094</v>
      </c>
      <c r="D61" s="29" t="e">
        <f t="shared" si="6"/>
        <v>#N/A</v>
      </c>
      <c r="E61" t="e">
        <f t="shared" si="7"/>
        <v>#N/A</v>
      </c>
      <c r="F61" t="e">
        <f>NA()</f>
        <v>#N/A</v>
      </c>
    </row>
    <row r="62" spans="1:6" x14ac:dyDescent="0.25">
      <c r="A62" s="16">
        <f t="shared" si="4"/>
        <v>2.1000000000000023</v>
      </c>
      <c r="B62" s="29">
        <f t="shared" si="1"/>
        <v>0.98213557943718355</v>
      </c>
      <c r="C62" s="14">
        <f t="shared" si="5"/>
        <v>0.77213557943718358</v>
      </c>
      <c r="D62" s="29" t="e">
        <f t="shared" si="6"/>
        <v>#N/A</v>
      </c>
      <c r="E62" t="e">
        <f t="shared" si="7"/>
        <v>#N/A</v>
      </c>
      <c r="F62" t="e">
        <f>NA()</f>
        <v>#N/A</v>
      </c>
    </row>
    <row r="63" spans="1:6" x14ac:dyDescent="0.25">
      <c r="A63" s="16">
        <f t="shared" si="4"/>
        <v>2.2000000000000024</v>
      </c>
      <c r="B63" s="29">
        <f t="shared" si="1"/>
        <v>0.98609655248650152</v>
      </c>
      <c r="C63" s="14">
        <f t="shared" si="5"/>
        <v>0.77609655248650156</v>
      </c>
      <c r="D63" s="29" t="e">
        <f t="shared" si="6"/>
        <v>#N/A</v>
      </c>
      <c r="E63" t="e">
        <f t="shared" si="7"/>
        <v>#N/A</v>
      </c>
      <c r="F63" t="e">
        <f>NA()</f>
        <v>#N/A</v>
      </c>
    </row>
    <row r="64" spans="1:6" x14ac:dyDescent="0.25">
      <c r="A64" s="16">
        <f t="shared" si="4"/>
        <v>2.3000000000000025</v>
      </c>
      <c r="B64" s="29">
        <f t="shared" si="1"/>
        <v>0.98927588997832427</v>
      </c>
      <c r="C64" s="14">
        <f t="shared" si="5"/>
        <v>0.77927588997832431</v>
      </c>
      <c r="D64" s="29" t="e">
        <f t="shared" si="6"/>
        <v>#N/A</v>
      </c>
      <c r="E64" t="e">
        <f t="shared" si="7"/>
        <v>#N/A</v>
      </c>
      <c r="F64" t="e">
        <f>NA()</f>
        <v>#N/A</v>
      </c>
    </row>
    <row r="65" spans="1:6" x14ac:dyDescent="0.25">
      <c r="A65" s="16">
        <f t="shared" si="4"/>
        <v>2.4000000000000026</v>
      </c>
      <c r="B65" s="29">
        <f t="shared" si="1"/>
        <v>0.99180246407540396</v>
      </c>
      <c r="C65" s="14">
        <f t="shared" si="5"/>
        <v>0.78180246407540399</v>
      </c>
      <c r="D65" s="29" t="e">
        <f t="shared" si="6"/>
        <v>#N/A</v>
      </c>
      <c r="E65" t="e">
        <f t="shared" si="7"/>
        <v>#N/A</v>
      </c>
      <c r="F65" t="e">
        <f>NA()</f>
        <v>#N/A</v>
      </c>
    </row>
    <row r="66" spans="1:6" x14ac:dyDescent="0.25">
      <c r="A66" s="16">
        <f t="shared" si="4"/>
        <v>2.5000000000000027</v>
      </c>
      <c r="B66" s="29">
        <f t="shared" si="1"/>
        <v>0.99379033467422395</v>
      </c>
      <c r="C66" s="14">
        <f t="shared" si="5"/>
        <v>0.78379033467422399</v>
      </c>
      <c r="D66" s="29" t="e">
        <f t="shared" si="6"/>
        <v>#N/A</v>
      </c>
      <c r="E66" t="e">
        <f t="shared" si="7"/>
        <v>#N/A</v>
      </c>
      <c r="F66" t="e">
        <f>NA()</f>
        <v>#N/A</v>
      </c>
    </row>
    <row r="67" spans="1:6" x14ac:dyDescent="0.25">
      <c r="A67" s="16">
        <f t="shared" si="4"/>
        <v>2.6000000000000028</v>
      </c>
      <c r="B67" s="29">
        <f t="shared" si="1"/>
        <v>0.99533881197628127</v>
      </c>
      <c r="C67" s="14">
        <f t="shared" si="5"/>
        <v>0.7853388119762813</v>
      </c>
      <c r="D67" s="29" t="e">
        <f t="shared" si="6"/>
        <v>#N/A</v>
      </c>
      <c r="E67" t="e">
        <f t="shared" si="7"/>
        <v>#N/A</v>
      </c>
      <c r="F67" t="e">
        <f>NA()</f>
        <v>#N/A</v>
      </c>
    </row>
    <row r="68" spans="1:6" x14ac:dyDescent="0.25">
      <c r="A68" s="16">
        <f t="shared" si="4"/>
        <v>2.7000000000000028</v>
      </c>
      <c r="B68" s="29">
        <f t="shared" si="1"/>
        <v>0.99653302619695938</v>
      </c>
      <c r="C68" s="14">
        <f t="shared" si="5"/>
        <v>0.78653302619695942</v>
      </c>
      <c r="D68" s="29" t="e">
        <f t="shared" si="6"/>
        <v>#N/A</v>
      </c>
      <c r="E68" t="e">
        <f t="shared" si="7"/>
        <v>#N/A</v>
      </c>
      <c r="F68" t="e">
        <f>NA()</f>
        <v>#N/A</v>
      </c>
    </row>
    <row r="69" spans="1:6" x14ac:dyDescent="0.25">
      <c r="A69" s="16">
        <f t="shared" si="4"/>
        <v>2.8000000000000029</v>
      </c>
      <c r="B69" s="29">
        <f t="shared" si="1"/>
        <v>0.99744486966957213</v>
      </c>
      <c r="C69" s="14">
        <f t="shared" si="5"/>
        <v>0.78744486966957217</v>
      </c>
      <c r="D69" s="29" t="e">
        <f t="shared" si="6"/>
        <v>#N/A</v>
      </c>
      <c r="E69" t="e">
        <f t="shared" si="7"/>
        <v>#N/A</v>
      </c>
      <c r="F69" t="e">
        <f>NA()</f>
        <v>#N/A</v>
      </c>
    </row>
    <row r="70" spans="1:6" x14ac:dyDescent="0.25">
      <c r="A70" s="16">
        <f t="shared" si="4"/>
        <v>2.900000000000003</v>
      </c>
      <c r="B70" s="29">
        <f t="shared" si="1"/>
        <v>0.99813418669961596</v>
      </c>
      <c r="C70" s="14">
        <f t="shared" si="5"/>
        <v>0.78813418669961599</v>
      </c>
      <c r="D70" s="29" t="e">
        <f t="shared" si="6"/>
        <v>#N/A</v>
      </c>
      <c r="E70" t="e">
        <f t="shared" si="7"/>
        <v>#N/A</v>
      </c>
      <c r="F70" t="e">
        <f>NA()</f>
        <v>#N/A</v>
      </c>
    </row>
    <row r="71" spans="1:6" x14ac:dyDescent="0.25">
      <c r="A71" s="16">
        <f t="shared" si="4"/>
        <v>3.0000000000000031</v>
      </c>
      <c r="B71" s="29">
        <f>_xlfn.NORM.S.DIST(A71,TRUE)</f>
        <v>0.9986501019683699</v>
      </c>
      <c r="C71" s="14">
        <f t="shared" si="5"/>
        <v>0.78865010196836993</v>
      </c>
      <c r="D71" s="29" t="e">
        <f t="shared" si="6"/>
        <v>#N/A</v>
      </c>
      <c r="E71" t="e">
        <f t="shared" si="7"/>
        <v>#N/A</v>
      </c>
      <c r="F71" s="14">
        <f>F11</f>
        <v>0.21</v>
      </c>
    </row>
  </sheetData>
  <hyperlinks>
    <hyperlink ref="A1:F1" r:id="rId1" display="Файл скачан с сайта excel2.ru &gt;&gt;&gt;"/>
    <hyperlink ref="A2" r:id="rId2"/>
    <hyperlink ref="P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workbookViewId="0">
      <selection activeCell="A2" sqref="A2"/>
    </sheetView>
  </sheetViews>
  <sheetFormatPr defaultRowHeight="15" x14ac:dyDescent="0.25"/>
  <cols>
    <col min="1" max="1" width="15.42578125" customWidth="1"/>
    <col min="2" max="2" width="12.5703125" bestFit="1" customWidth="1"/>
    <col min="3" max="3" width="15.7109375" customWidth="1"/>
    <col min="4" max="4" width="4.42578125" customWidth="1"/>
    <col min="8" max="8" width="6.7109375" customWidth="1"/>
  </cols>
  <sheetData>
    <row r="1" spans="1:13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.75" x14ac:dyDescent="0.25">
      <c r="A2" s="3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 x14ac:dyDescent="0.25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 x14ac:dyDescent="0.25">
      <c r="A4" s="18" t="s">
        <v>14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6" spans="1:13" ht="18.75" x14ac:dyDescent="0.3">
      <c r="A6" s="10" t="str">
        <f>"Логнормальное распределение LnN("&amp;B9&amp;"; "&amp;B10&amp;")"</f>
        <v>Логнормальное распределение LnN(0; 1)</v>
      </c>
    </row>
    <row r="7" spans="1:13" x14ac:dyDescent="0.25">
      <c r="F7" s="6" t="s">
        <v>10</v>
      </c>
    </row>
    <row r="8" spans="1:13" x14ac:dyDescent="0.25">
      <c r="A8" s="23" t="s">
        <v>11</v>
      </c>
      <c r="B8" s="24"/>
      <c r="F8" s="9" t="str">
        <f>A12</f>
        <v>Мат.ожидание (среднее)</v>
      </c>
      <c r="G8" s="9"/>
      <c r="I8" s="9" t="str">
        <f>A13</f>
        <v>Медиана =</v>
      </c>
    </row>
    <row r="9" spans="1:13" x14ac:dyDescent="0.25">
      <c r="A9" s="8" t="s">
        <v>12</v>
      </c>
      <c r="B9" s="22">
        <v>0</v>
      </c>
      <c r="F9" s="7" t="s">
        <v>5</v>
      </c>
      <c r="G9" s="7" t="s">
        <v>6</v>
      </c>
      <c r="I9" s="7" t="s">
        <v>5</v>
      </c>
      <c r="J9" s="7" t="s">
        <v>6</v>
      </c>
    </row>
    <row r="10" spans="1:13" x14ac:dyDescent="0.25">
      <c r="A10" s="8" t="s">
        <v>13</v>
      </c>
      <c r="B10" s="22">
        <v>1</v>
      </c>
      <c r="F10" s="8">
        <f>B12</f>
        <v>1.6487212707001282</v>
      </c>
      <c r="G10" s="8">
        <v>0</v>
      </c>
      <c r="I10" s="8">
        <v>0</v>
      </c>
      <c r="J10" s="8">
        <v>0.5</v>
      </c>
    </row>
    <row r="11" spans="1:13" x14ac:dyDescent="0.25">
      <c r="F11" s="8">
        <f>F10</f>
        <v>1.6487212707001282</v>
      </c>
      <c r="G11" s="8">
        <f>_xlfn.LOGNORM.DIST(B12,B$9,B$10,FALSE)</f>
        <v>0.21353841490429443</v>
      </c>
      <c r="I11" s="8">
        <f>B13</f>
        <v>1</v>
      </c>
      <c r="J11" s="8">
        <v>0.5</v>
      </c>
    </row>
    <row r="12" spans="1:13" ht="30" x14ac:dyDescent="0.25">
      <c r="A12" s="11" t="s">
        <v>9</v>
      </c>
      <c r="B12" s="8">
        <f>EXP(B9+B10*B10/2)</f>
        <v>1.6487212707001282</v>
      </c>
      <c r="I12" s="8">
        <f>I11</f>
        <v>1</v>
      </c>
      <c r="J12" s="8">
        <v>0</v>
      </c>
    </row>
    <row r="13" spans="1:13" x14ac:dyDescent="0.25">
      <c r="A13" s="8" t="s">
        <v>22</v>
      </c>
      <c r="B13" s="8">
        <f>EXP(B9)</f>
        <v>1</v>
      </c>
      <c r="C13" s="8">
        <f>_xlfn.LOGNORM.INV(0.5,B9,B10)</f>
        <v>1</v>
      </c>
    </row>
    <row r="14" spans="1:13" ht="3.75" customHeight="1" x14ac:dyDescent="0.25"/>
    <row r="15" spans="1:13" ht="45" x14ac:dyDescent="0.25">
      <c r="A15" s="12" t="s">
        <v>5</v>
      </c>
      <c r="B15" s="12" t="s">
        <v>8</v>
      </c>
      <c r="C15" s="12" t="s">
        <v>7</v>
      </c>
    </row>
    <row r="16" spans="1:13" x14ac:dyDescent="0.25">
      <c r="A16">
        <v>0.05</v>
      </c>
      <c r="B16">
        <f t="shared" ref="B16:B47" si="0">_xlfn.LOGNORM.DIST($A16,B$9,B$10,FALSE)</f>
        <v>8.9778281498968479E-2</v>
      </c>
      <c r="C16">
        <f t="shared" ref="C16:C47" si="1">_xlfn.LOGNORM.DIST(A16,$B$9,$B$10,TRUE)</f>
        <v>1.3689334878580876E-3</v>
      </c>
    </row>
    <row r="17" spans="1:3" x14ac:dyDescent="0.25">
      <c r="A17">
        <f>A16+0.1</f>
        <v>0.15000000000000002</v>
      </c>
      <c r="B17">
        <f t="shared" si="0"/>
        <v>0.43983717963167845</v>
      </c>
      <c r="C17">
        <f t="shared" si="1"/>
        <v>2.8906052073384963E-2</v>
      </c>
    </row>
    <row r="18" spans="1:3" x14ac:dyDescent="0.25">
      <c r="A18">
        <f t="shared" ref="A18:A75" si="2">A17+0.1</f>
        <v>0.25</v>
      </c>
      <c r="B18">
        <f t="shared" si="0"/>
        <v>0.6104553041901829</v>
      </c>
      <c r="C18">
        <f t="shared" si="1"/>
        <v>8.2828519001698478E-2</v>
      </c>
    </row>
    <row r="19" spans="1:3" x14ac:dyDescent="0.25">
      <c r="A19">
        <f t="shared" si="2"/>
        <v>0.35</v>
      </c>
      <c r="B19">
        <f t="shared" si="0"/>
        <v>0.65692878850752967</v>
      </c>
      <c r="C19">
        <f t="shared" si="1"/>
        <v>0.14689995059547251</v>
      </c>
    </row>
    <row r="20" spans="1:3" x14ac:dyDescent="0.25">
      <c r="A20">
        <f t="shared" si="2"/>
        <v>0.44999999999999996</v>
      </c>
      <c r="B20">
        <f t="shared" si="0"/>
        <v>0.64452729460930369</v>
      </c>
      <c r="C20">
        <f t="shared" si="1"/>
        <v>0.21228796437921088</v>
      </c>
    </row>
    <row r="21" spans="1:3" x14ac:dyDescent="0.25">
      <c r="A21">
        <f t="shared" si="2"/>
        <v>0.54999999999999993</v>
      </c>
      <c r="B21">
        <f t="shared" si="0"/>
        <v>0.60664829428396483</v>
      </c>
      <c r="C21">
        <f t="shared" si="1"/>
        <v>0.27497434965812284</v>
      </c>
    </row>
    <row r="22" spans="1:3" x14ac:dyDescent="0.25">
      <c r="A22">
        <f t="shared" si="2"/>
        <v>0.64999999999999991</v>
      </c>
      <c r="B22">
        <f t="shared" si="0"/>
        <v>0.55937086760014187</v>
      </c>
      <c r="C22">
        <f t="shared" si="1"/>
        <v>0.3333131113207044</v>
      </c>
    </row>
    <row r="23" spans="1:3" x14ac:dyDescent="0.25">
      <c r="A23">
        <f t="shared" si="2"/>
        <v>0.74999999999999989</v>
      </c>
      <c r="B23">
        <f t="shared" si="0"/>
        <v>0.51036100631384917</v>
      </c>
      <c r="C23">
        <f t="shared" si="1"/>
        <v>0.38679505713409718</v>
      </c>
    </row>
    <row r="24" spans="1:3" x14ac:dyDescent="0.25">
      <c r="A24">
        <f t="shared" si="2"/>
        <v>0.84999999999999987</v>
      </c>
      <c r="B24">
        <f t="shared" si="0"/>
        <v>0.46318635793903101</v>
      </c>
      <c r="C24">
        <f t="shared" si="1"/>
        <v>0.43544861142413599</v>
      </c>
    </row>
    <row r="25" spans="1:3" x14ac:dyDescent="0.25">
      <c r="A25">
        <f t="shared" si="2"/>
        <v>0.94999999999999984</v>
      </c>
      <c r="B25">
        <f t="shared" si="0"/>
        <v>0.41938717522618907</v>
      </c>
      <c r="C25">
        <f t="shared" si="1"/>
        <v>0.47954590568809535</v>
      </c>
    </row>
    <row r="26" spans="1:3" x14ac:dyDescent="0.25">
      <c r="A26">
        <f t="shared" si="2"/>
        <v>1.0499999999999998</v>
      </c>
      <c r="B26">
        <f t="shared" si="0"/>
        <v>0.37949307218163159</v>
      </c>
      <c r="C26">
        <f t="shared" si="1"/>
        <v>0.51945673965185069</v>
      </c>
    </row>
    <row r="27" spans="1:3" x14ac:dyDescent="0.25">
      <c r="A27">
        <f t="shared" si="2"/>
        <v>1.1499999999999999</v>
      </c>
      <c r="B27">
        <f t="shared" si="0"/>
        <v>0.34353469232230111</v>
      </c>
      <c r="C27">
        <f t="shared" si="1"/>
        <v>0.55557595816049443</v>
      </c>
    </row>
    <row r="28" spans="1:3" x14ac:dyDescent="0.25">
      <c r="A28">
        <f t="shared" si="2"/>
        <v>1.25</v>
      </c>
      <c r="B28">
        <f t="shared" si="0"/>
        <v>0.31130609991139413</v>
      </c>
      <c r="C28">
        <f t="shared" si="1"/>
        <v>0.58828810814254506</v>
      </c>
    </row>
    <row r="29" spans="1:3" x14ac:dyDescent="0.25">
      <c r="A29">
        <f t="shared" si="2"/>
        <v>1.35</v>
      </c>
      <c r="B29">
        <f t="shared" si="0"/>
        <v>0.28250062701954215</v>
      </c>
      <c r="C29">
        <f t="shared" si="1"/>
        <v>0.61795131184920127</v>
      </c>
    </row>
    <row r="30" spans="1:3" x14ac:dyDescent="0.25">
      <c r="A30">
        <f t="shared" si="2"/>
        <v>1.4500000000000002</v>
      </c>
      <c r="B30">
        <f t="shared" si="0"/>
        <v>0.25678096650830051</v>
      </c>
      <c r="C30">
        <f t="shared" si="1"/>
        <v>0.64489108642408077</v>
      </c>
    </row>
    <row r="31" spans="1:3" x14ac:dyDescent="0.25">
      <c r="A31">
        <f t="shared" si="2"/>
        <v>1.5500000000000003</v>
      </c>
      <c r="B31">
        <f t="shared" si="0"/>
        <v>0.23381451325007835</v>
      </c>
      <c r="C31">
        <f t="shared" si="1"/>
        <v>0.66939925360082309</v>
      </c>
    </row>
    <row r="32" spans="1:3" x14ac:dyDescent="0.25">
      <c r="A32">
        <f t="shared" si="2"/>
        <v>1.6500000000000004</v>
      </c>
      <c r="B32">
        <f t="shared" si="0"/>
        <v>0.2132901645149331</v>
      </c>
      <c r="C32">
        <f t="shared" si="1"/>
        <v>0.69173536034166438</v>
      </c>
    </row>
    <row r="33" spans="1:3" x14ac:dyDescent="0.25">
      <c r="A33">
        <f t="shared" si="2"/>
        <v>1.7500000000000004</v>
      </c>
      <c r="B33">
        <f t="shared" si="0"/>
        <v>0.19492522876276636</v>
      </c>
      <c r="C33">
        <f t="shared" si="1"/>
        <v>0.71212923315007515</v>
      </c>
    </row>
    <row r="34" spans="1:3" x14ac:dyDescent="0.25">
      <c r="A34">
        <f t="shared" si="2"/>
        <v>1.8500000000000005</v>
      </c>
      <c r="B34">
        <f t="shared" si="0"/>
        <v>0.17846712693237562</v>
      </c>
      <c r="C34">
        <f t="shared" si="1"/>
        <v>0.73078393466564018</v>
      </c>
    </row>
    <row r="35" spans="1:3" x14ac:dyDescent="0.25">
      <c r="A35">
        <f t="shared" si="2"/>
        <v>1.9500000000000006</v>
      </c>
      <c r="B35">
        <f t="shared" si="0"/>
        <v>0.16369244597380234</v>
      </c>
      <c r="C35">
        <f t="shared" si="1"/>
        <v>0.74787874253793585</v>
      </c>
    </row>
    <row r="36" spans="1:3" x14ac:dyDescent="0.25">
      <c r="A36">
        <f t="shared" si="2"/>
        <v>2.0500000000000007</v>
      </c>
      <c r="B36">
        <f t="shared" si="0"/>
        <v>0.15040474621706024</v>
      </c>
      <c r="C36">
        <f t="shared" si="1"/>
        <v>0.7635719628978499</v>
      </c>
    </row>
    <row r="37" spans="1:3" x14ac:dyDescent="0.25">
      <c r="A37">
        <f t="shared" si="2"/>
        <v>2.1500000000000008</v>
      </c>
      <c r="B37">
        <f t="shared" si="0"/>
        <v>0.13843188435843973</v>
      </c>
      <c r="C37">
        <f t="shared" si="1"/>
        <v>0.77800349579659489</v>
      </c>
    </row>
    <row r="38" spans="1:3" x14ac:dyDescent="0.25">
      <c r="A38">
        <f t="shared" si="2"/>
        <v>2.2500000000000009</v>
      </c>
      <c r="B38">
        <f t="shared" si="0"/>
        <v>0.12762325732953075</v>
      </c>
      <c r="C38">
        <f t="shared" si="1"/>
        <v>0.79129712661552876</v>
      </c>
    </row>
    <row r="39" spans="1:3" x14ac:dyDescent="0.25">
      <c r="A39">
        <f t="shared" si="2"/>
        <v>2.350000000000001</v>
      </c>
      <c r="B39">
        <f t="shared" si="0"/>
        <v>0.11784717301808333</v>
      </c>
      <c r="C39">
        <f t="shared" si="1"/>
        <v>0.80356254705031727</v>
      </c>
    </row>
    <row r="40" spans="1:3" x14ac:dyDescent="0.25">
      <c r="A40">
        <f t="shared" si="2"/>
        <v>2.4500000000000011</v>
      </c>
      <c r="B40">
        <f t="shared" si="0"/>
        <v>0.10898844281025426</v>
      </c>
      <c r="C40">
        <f t="shared" si="1"/>
        <v>0.8148971237771172</v>
      </c>
    </row>
    <row r="41" spans="1:3" x14ac:dyDescent="0.25">
      <c r="A41">
        <f t="shared" si="2"/>
        <v>2.5500000000000012</v>
      </c>
      <c r="B41">
        <f t="shared" si="0"/>
        <v>0.10094622992173008</v>
      </c>
      <c r="C41">
        <f t="shared" si="1"/>
        <v>0.82538743904702039</v>
      </c>
    </row>
    <row r="42" spans="1:3" x14ac:dyDescent="0.25">
      <c r="A42">
        <f t="shared" si="2"/>
        <v>2.6500000000000012</v>
      </c>
      <c r="B42">
        <f t="shared" si="0"/>
        <v>9.3632154907252546E-2</v>
      </c>
      <c r="C42">
        <f t="shared" si="1"/>
        <v>0.83511062904750455</v>
      </c>
    </row>
    <row r="43" spans="1:3" x14ac:dyDescent="0.25">
      <c r="A43">
        <f t="shared" si="2"/>
        <v>2.7500000000000013</v>
      </c>
      <c r="B43">
        <f t="shared" si="0"/>
        <v>8.6968643299710949E-2</v>
      </c>
      <c r="C43">
        <f t="shared" si="1"/>
        <v>0.84413554508743094</v>
      </c>
    </row>
    <row r="44" spans="1:3" x14ac:dyDescent="0.25">
      <c r="A44">
        <f t="shared" si="2"/>
        <v>2.8500000000000014</v>
      </c>
      <c r="B44">
        <f t="shared" si="0"/>
        <v>8.088749298083367E-2</v>
      </c>
      <c r="C44">
        <f t="shared" si="1"/>
        <v>0.85252376073434966</v>
      </c>
    </row>
    <row r="45" spans="1:3" x14ac:dyDescent="0.25">
      <c r="A45">
        <f t="shared" si="2"/>
        <v>2.9500000000000015</v>
      </c>
      <c r="B45">
        <f t="shared" si="0"/>
        <v>7.5328636561053944E-2</v>
      </c>
      <c r="C45">
        <f t="shared" si="1"/>
        <v>0.86033044564670247</v>
      </c>
    </row>
    <row r="46" spans="1:3" x14ac:dyDescent="0.25">
      <c r="A46">
        <f t="shared" si="2"/>
        <v>3.0500000000000016</v>
      </c>
      <c r="B46">
        <f t="shared" si="0"/>
        <v>7.0239074402117851E-2</v>
      </c>
      <c r="C46">
        <f t="shared" si="1"/>
        <v>0.8676051243734767</v>
      </c>
    </row>
    <row r="47" spans="1:3" x14ac:dyDescent="0.25">
      <c r="A47">
        <f t="shared" si="2"/>
        <v>3.1500000000000017</v>
      </c>
      <c r="B47">
        <f t="shared" si="0"/>
        <v>6.5571955606912535E-2</v>
      </c>
      <c r="C47">
        <f t="shared" si="1"/>
        <v>0.87439233603448774</v>
      </c>
    </row>
    <row r="48" spans="1:3" x14ac:dyDescent="0.25">
      <c r="A48">
        <f t="shared" si="2"/>
        <v>3.2500000000000018</v>
      </c>
      <c r="B48">
        <f t="shared" ref="B48:B75" si="3">_xlfn.LOGNORM.DIST($A48,B$9,B$10,FALSE)</f>
        <v>6.128578656383326E-2</v>
      </c>
      <c r="C48">
        <f t="shared" ref="C48:C75" si="4">_xlfn.LOGNORM.DIST(A48,$B$9,$B$10,TRUE)</f>
        <v>0.88073220863743473</v>
      </c>
    </row>
    <row r="49" spans="1:3" x14ac:dyDescent="0.25">
      <c r="A49">
        <f t="shared" si="2"/>
        <v>3.3500000000000019</v>
      </c>
      <c r="B49">
        <f t="shared" si="3"/>
        <v>5.7343749045135672E-2</v>
      </c>
      <c r="C49">
        <f t="shared" si="4"/>
        <v>0.886660959867135</v>
      </c>
    </row>
    <row r="50" spans="1:3" x14ac:dyDescent="0.25">
      <c r="A50">
        <f t="shared" si="2"/>
        <v>3.450000000000002</v>
      </c>
      <c r="B50">
        <f t="shared" si="3"/>
        <v>5.3713112195847595E-2</v>
      </c>
      <c r="C50">
        <f t="shared" si="4"/>
        <v>0.89221133450035051</v>
      </c>
    </row>
    <row r="51" spans="1:3" x14ac:dyDescent="0.25">
      <c r="A51">
        <f t="shared" si="2"/>
        <v>3.550000000000002</v>
      </c>
      <c r="B51">
        <f t="shared" si="3"/>
        <v>5.0364724902304203E-2</v>
      </c>
      <c r="C51">
        <f t="shared" si="4"/>
        <v>0.89741298714269846</v>
      </c>
    </row>
    <row r="52" spans="1:3" x14ac:dyDescent="0.25">
      <c r="A52">
        <f t="shared" si="2"/>
        <v>3.6500000000000021</v>
      </c>
      <c r="B52">
        <f t="shared" si="3"/>
        <v>4.7272576952900325E-2</v>
      </c>
      <c r="C52">
        <f t="shared" si="4"/>
        <v>0.90229281773120396</v>
      </c>
    </row>
    <row r="53" spans="1:3" x14ac:dyDescent="0.25">
      <c r="A53">
        <f t="shared" si="2"/>
        <v>3.7500000000000022</v>
      </c>
      <c r="B53">
        <f t="shared" si="3"/>
        <v>4.4413419089970756E-2</v>
      </c>
      <c r="C53">
        <f t="shared" si="4"/>
        <v>0.90687526617357772</v>
      </c>
    </row>
    <row r="54" spans="1:3" x14ac:dyDescent="0.25">
      <c r="A54">
        <f t="shared" si="2"/>
        <v>3.8500000000000023</v>
      </c>
      <c r="B54">
        <f t="shared" si="3"/>
        <v>4.1766433511605784E-2</v>
      </c>
      <c r="C54">
        <f t="shared" si="4"/>
        <v>0.91118257158000115</v>
      </c>
    </row>
    <row r="55" spans="1:3" x14ac:dyDescent="0.25">
      <c r="A55">
        <f t="shared" si="2"/>
        <v>3.9500000000000024</v>
      </c>
      <c r="B55">
        <f t="shared" si="3"/>
        <v>3.931294763549309E-2</v>
      </c>
      <c r="C55">
        <f t="shared" si="4"/>
        <v>0.91523500076337438</v>
      </c>
    </row>
    <row r="56" spans="1:3" x14ac:dyDescent="0.25">
      <c r="A56">
        <f t="shared" si="2"/>
        <v>4.0500000000000025</v>
      </c>
      <c r="B56">
        <f t="shared" si="3"/>
        <v>3.7036185006776398E-2</v>
      </c>
      <c r="C56">
        <f t="shared" si="4"/>
        <v>0.91905105002011378</v>
      </c>
    </row>
    <row r="57" spans="1:3" x14ac:dyDescent="0.25">
      <c r="A57">
        <f t="shared" si="2"/>
        <v>4.1500000000000021</v>
      </c>
      <c r="B57">
        <f t="shared" si="3"/>
        <v>3.4921048141906989E-2</v>
      </c>
      <c r="C57">
        <f t="shared" si="4"/>
        <v>0.92264762363852271</v>
      </c>
    </row>
    <row r="58" spans="1:3" x14ac:dyDescent="0.25">
      <c r="A58">
        <f t="shared" si="2"/>
        <v>4.2500000000000018</v>
      </c>
      <c r="B58">
        <f t="shared" si="3"/>
        <v>3.2953928872662498E-2</v>
      </c>
      <c r="C58">
        <f t="shared" si="4"/>
        <v>0.92604019210063016</v>
      </c>
    </row>
    <row r="59" spans="1:3" x14ac:dyDescent="0.25">
      <c r="A59">
        <f t="shared" si="2"/>
        <v>4.3500000000000014</v>
      </c>
      <c r="B59">
        <f t="shared" si="3"/>
        <v>3.1122542408930632E-2</v>
      </c>
      <c r="C59">
        <f t="shared" si="4"/>
        <v>0.92924293253342938</v>
      </c>
    </row>
    <row r="60" spans="1:3" x14ac:dyDescent="0.25">
      <c r="A60">
        <f t="shared" si="2"/>
        <v>4.4500000000000011</v>
      </c>
      <c r="B60">
        <f t="shared" si="3"/>
        <v>2.9415781893158424E-2</v>
      </c>
      <c r="C60">
        <f t="shared" si="4"/>
        <v>0.93226885361579614</v>
      </c>
    </row>
    <row r="61" spans="1:3" x14ac:dyDescent="0.25">
      <c r="A61">
        <f t="shared" si="2"/>
        <v>4.5500000000000007</v>
      </c>
      <c r="B61">
        <f t="shared" si="3"/>
        <v>2.7823590688872083E-2</v>
      </c>
      <c r="C61">
        <f t="shared" si="4"/>
        <v>0.93512990684877761</v>
      </c>
    </row>
    <row r="62" spans="1:3" x14ac:dyDescent="0.25">
      <c r="A62">
        <f t="shared" si="2"/>
        <v>4.6500000000000004</v>
      </c>
      <c r="B62">
        <f t="shared" si="3"/>
        <v>2.6336850043517674E-2</v>
      </c>
      <c r="C62">
        <f t="shared" si="4"/>
        <v>0.93783708584162351</v>
      </c>
    </row>
    <row r="63" spans="1:3" x14ac:dyDescent="0.25">
      <c r="A63">
        <f t="shared" si="2"/>
        <v>4.75</v>
      </c>
      <c r="B63">
        <f t="shared" si="3"/>
        <v>2.4947280103247874E-2</v>
      </c>
      <c r="C63">
        <f t="shared" si="4"/>
        <v>0.94040051504728617</v>
      </c>
    </row>
    <row r="64" spans="1:3" x14ac:dyDescent="0.25">
      <c r="A64">
        <f t="shared" si="2"/>
        <v>4.8499999999999996</v>
      </c>
      <c r="B64">
        <f t="shared" si="3"/>
        <v>2.3647352543660738E-2</v>
      </c>
      <c r="C64">
        <f t="shared" si="4"/>
        <v>0.94282952919359064</v>
      </c>
    </row>
    <row r="65" spans="1:3" x14ac:dyDescent="0.25">
      <c r="A65">
        <f t="shared" si="2"/>
        <v>4.9499999999999993</v>
      </c>
      <c r="B65">
        <f t="shared" si="3"/>
        <v>2.2430213323874879E-2</v>
      </c>
      <c r="C65">
        <f t="shared" si="4"/>
        <v>0.94513274449516937</v>
      </c>
    </row>
    <row r="66" spans="1:3" x14ac:dyDescent="0.25">
      <c r="A66">
        <f t="shared" si="2"/>
        <v>5.0499999999999989</v>
      </c>
      <c r="B66">
        <f t="shared" si="3"/>
        <v>2.1289614278433951E-2</v>
      </c>
      <c r="C66">
        <f t="shared" si="4"/>
        <v>0.94731812259262993</v>
      </c>
    </row>
    <row r="67" spans="1:3" x14ac:dyDescent="0.25">
      <c r="A67">
        <f t="shared" si="2"/>
        <v>5.1499999999999986</v>
      </c>
      <c r="B67">
        <f t="shared" si="3"/>
        <v>2.0219852438025918E-2</v>
      </c>
      <c r="C67">
        <f t="shared" si="4"/>
        <v>0.94939302804593273</v>
      </c>
    </row>
    <row r="68" spans="1:3" x14ac:dyDescent="0.25">
      <c r="A68">
        <f t="shared" si="2"/>
        <v>5.2499999999999982</v>
      </c>
      <c r="B68">
        <f t="shared" si="3"/>
        <v>1.9215716120635048E-2</v>
      </c>
      <c r="C68">
        <f t="shared" si="4"/>
        <v>0.95136428010578089</v>
      </c>
    </row>
    <row r="69" spans="1:3" x14ac:dyDescent="0.25">
      <c r="A69">
        <f t="shared" si="2"/>
        <v>5.3499999999999979</v>
      </c>
      <c r="B69">
        <f t="shared" si="3"/>
        <v>1.8272436963502323E-2</v>
      </c>
      <c r="C69">
        <f t="shared" si="4"/>
        <v>0.95323819939759402</v>
      </c>
    </row>
    <row r="70" spans="1:3" x14ac:dyDescent="0.25">
      <c r="A70">
        <f t="shared" si="2"/>
        <v>5.4499999999999975</v>
      </c>
      <c r="B70">
        <f t="shared" si="3"/>
        <v>1.7385647176512743E-2</v>
      </c>
      <c r="C70">
        <f t="shared" si="4"/>
        <v>0.95502065007532888</v>
      </c>
    </row>
    <row r="71" spans="1:3" x14ac:dyDescent="0.25">
      <c r="A71">
        <f t="shared" si="2"/>
        <v>5.5499999999999972</v>
      </c>
      <c r="B71">
        <f t="shared" si="3"/>
        <v>1.6551341392164954E-2</v>
      </c>
      <c r="C71">
        <f t="shared" si="4"/>
        <v>0.95671707793531735</v>
      </c>
    </row>
    <row r="72" spans="1:3" x14ac:dyDescent="0.25">
      <c r="A72">
        <f t="shared" si="2"/>
        <v>5.6499999999999968</v>
      </c>
      <c r="B72">
        <f t="shared" si="3"/>
        <v>1.5765842568487561E-2</v>
      </c>
      <c r="C72">
        <f t="shared" si="4"/>
        <v>0.95833254492197129</v>
      </c>
    </row>
    <row r="73" spans="1:3" x14ac:dyDescent="0.25">
      <c r="A73">
        <f t="shared" si="2"/>
        <v>5.7499999999999964</v>
      </c>
      <c r="B73">
        <f t="shared" si="3"/>
        <v>1.5025771471136651E-2</v>
      </c>
      <c r="C73">
        <f t="shared" si="4"/>
        <v>0.95987176040642308</v>
      </c>
    </row>
    <row r="74" spans="1:3" x14ac:dyDescent="0.25">
      <c r="A74">
        <f t="shared" si="2"/>
        <v>5.8499999999999961</v>
      </c>
      <c r="B74">
        <f t="shared" si="3"/>
        <v>1.4328019321127226E-2</v>
      </c>
      <c r="C74">
        <f t="shared" si="4"/>
        <v>0.96133910957487467</v>
      </c>
    </row>
    <row r="75" spans="1:3" x14ac:dyDescent="0.25">
      <c r="A75">
        <f t="shared" si="2"/>
        <v>5.9499999999999957</v>
      </c>
      <c r="B75">
        <f t="shared" si="3"/>
        <v>1.3669723246633434E-2</v>
      </c>
      <c r="C75">
        <f t="shared" si="4"/>
        <v>0.9627386792247391</v>
      </c>
    </row>
  </sheetData>
  <hyperlinks>
    <hyperlink ref="A1:H1" r:id="rId1" display="Файл скачан с сайта excel2.ru &gt;&gt;&gt;"/>
    <hyperlink ref="A2" r:id="rId2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zoomScaleNormal="100" workbookViewId="0">
      <selection activeCell="I6" sqref="I6"/>
    </sheetView>
  </sheetViews>
  <sheetFormatPr defaultRowHeight="15" x14ac:dyDescent="0.25"/>
  <cols>
    <col min="1" max="1" width="7.28515625" customWidth="1"/>
    <col min="2" max="3" width="16.5703125" customWidth="1"/>
    <col min="4" max="4" width="14.7109375" customWidth="1"/>
    <col min="5" max="5" width="20.85546875" bestFit="1" customWidth="1"/>
    <col min="6" max="6" width="9.85546875" bestFit="1" customWidth="1"/>
    <col min="7" max="7" width="20.85546875" customWidth="1"/>
    <col min="8" max="8" width="9.85546875" bestFit="1" customWidth="1"/>
    <col min="9" max="9" width="20.85546875" customWidth="1"/>
    <col min="10" max="10" width="25.85546875" customWidth="1"/>
    <col min="11" max="11" width="11.85546875" customWidth="1"/>
    <col min="12" max="12" width="2.7109375" customWidth="1"/>
  </cols>
  <sheetData>
    <row r="1" spans="1:21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5.75" x14ac:dyDescent="0.25">
      <c r="A2" s="3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8.75" x14ac:dyDescent="0.25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.75" x14ac:dyDescent="0.25">
      <c r="A4" s="18" t="s">
        <v>24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x14ac:dyDescent="0.25">
      <c r="A6" s="6" t="s">
        <v>21</v>
      </c>
      <c r="E6" t="s">
        <v>28</v>
      </c>
      <c r="G6" t="s">
        <v>29</v>
      </c>
      <c r="J6" t="s">
        <v>30</v>
      </c>
    </row>
    <row r="7" spans="1:21" x14ac:dyDescent="0.25">
      <c r="A7" s="19">
        <v>0.1</v>
      </c>
      <c r="E7" t="str">
        <f>"Выделенная площадь="&amp;TEXT(A7,"0%")</f>
        <v>Выделенная площадь=10%</v>
      </c>
      <c r="J7" t="str">
        <f>"Общая выделенная площадь="&amp;TEXT(A7,"0%")</f>
        <v>Общая выделенная площадь=10%</v>
      </c>
    </row>
    <row r="8" spans="1:21" x14ac:dyDescent="0.25">
      <c r="E8" s="8" t="str">
        <f>FIXED(_xlfn.NORM.S.INV(A7),3)</f>
        <v>-1,282</v>
      </c>
      <c r="G8" s="8" t="str">
        <f>FIXED(_xlfn.NORM.S.INV(1-A7),3)</f>
        <v>1,282</v>
      </c>
      <c r="H8" s="9"/>
      <c r="J8" s="8">
        <f t="array" ref="J8">MATCH(MIN(ABS(I11:I41)),I11:I41)</f>
        <v>8</v>
      </c>
      <c r="K8" s="8" t="str">
        <f>FIXED(_xlfn.NORM.S.INV(A7/2),3)</f>
        <v>-1,645</v>
      </c>
    </row>
    <row r="9" spans="1:21" x14ac:dyDescent="0.25">
      <c r="E9" s="8">
        <f t="array" ref="E9">MATCH(MIN(ABS(D11:D41)),D11:D41)</f>
        <v>10</v>
      </c>
      <c r="G9" s="8">
        <f>COUNT(A11:A41)-E9</f>
        <v>21</v>
      </c>
      <c r="H9" s="9"/>
      <c r="J9" s="8">
        <f>COUNT(A11:A41)-J8</f>
        <v>23</v>
      </c>
      <c r="K9" s="8" t="str">
        <f>FIXED(_xlfn.NORM.S.INV(1-A7/2),3)</f>
        <v>1,645</v>
      </c>
    </row>
    <row r="10" spans="1:21" ht="75" x14ac:dyDescent="0.25">
      <c r="A10" s="12" t="s">
        <v>5</v>
      </c>
      <c r="B10" s="12" t="s">
        <v>23</v>
      </c>
      <c r="C10" s="12" t="s">
        <v>31</v>
      </c>
      <c r="D10" s="12" t="s">
        <v>27</v>
      </c>
      <c r="E10" s="12" t="str">
        <f>"Нижний (односторонний) квантиль уровня "&amp;A7&amp;" равен "&amp;E8</f>
        <v>Нижний (односторонний) квантиль уровня 0,1 равен -1,282</v>
      </c>
      <c r="F10" s="12" t="s">
        <v>32</v>
      </c>
      <c r="G10" s="12" t="str">
        <f>"Верхний (односторонний) квантиль уровня  "&amp;A7&amp;" равен "&amp;G8</f>
        <v>Верхний (односторонний) квантиль уровня  0,1 равен 1,282</v>
      </c>
      <c r="H10" s="12" t="s">
        <v>33</v>
      </c>
      <c r="I10" s="12" t="s">
        <v>26</v>
      </c>
      <c r="J10" s="12" t="str">
        <f>"Двусторонние квантили уровня  "&amp;A7&amp;", т.е. Нижний + Верхний односторонние квантили уровня "&amp;A7/2&amp;": равны "&amp;K8&amp;" и "&amp;K9</f>
        <v>Двусторонние квантили уровня  0,1, т.е. Нижний + Верхний односторонние квантили уровня 0,05: равны -1,645 и 1,645</v>
      </c>
      <c r="K10" s="28"/>
    </row>
    <row r="11" spans="1:21" x14ac:dyDescent="0.25">
      <c r="A11" s="16">
        <v>-3</v>
      </c>
      <c r="B11" s="25">
        <f>_xlfn.NORM.S.DIST(A11,FALSE)</f>
        <v>4.4318484119380075E-3</v>
      </c>
      <c r="C11" s="25">
        <f>_xlfn.NORM.S.DIST(A11,TRUE)</f>
        <v>1.3498980316300933E-3</v>
      </c>
      <c r="D11" s="14">
        <f>_xlfn.NORM.S.DIST(A11,TRUE)-$A$7</f>
        <v>-9.8650101968369916E-2</v>
      </c>
      <c r="E11" s="25">
        <f t="shared" ref="E11:E41" si="0">IF((ROW()-ROW($E$10))&gt;$E$9,NA(),_xlfn.NORM.S.DIST(A11,FALSE))</f>
        <v>4.4318484119380075E-3</v>
      </c>
      <c r="F11" s="25">
        <f>IF((ROW()-ROW($E$10))&gt;$E$9,NA(),_xlfn.NORM.S.DIST(A11,TRUE))</f>
        <v>1.3498980316300933E-3</v>
      </c>
      <c r="G11" s="25" t="e">
        <f>IF((ROW()-ROW($G$10))&lt;=$G$9,NA(),_xlfn.NORM.S.DIST(A11,FALSE))</f>
        <v>#N/A</v>
      </c>
      <c r="H11" s="25" t="e">
        <f>IF((ROW()-ROW($G$10))&lt;=$G$9,NA(),_xlfn.NORM.S.DIST(A11,TRUE))</f>
        <v>#N/A</v>
      </c>
      <c r="I11" s="14">
        <f>_xlfn.NORM.S.DIST(A11,TRUE)-$A$7/2</f>
        <v>-4.8650101968369906E-2</v>
      </c>
      <c r="J11" s="25">
        <f t="shared" ref="J11:J41" si="1">IF(AND((ROW()-ROW($J$10))&gt;$J$8,(ROW()-ROW($J$10))&lt;=$J$9),NA(),_xlfn.NORM.S.DIST(A11,FALSE))</f>
        <v>4.4318484119380075E-3</v>
      </c>
      <c r="K11" s="25">
        <f t="shared" ref="K11:K41" si="2">IF(AND((ROW()-ROW($J$10))&gt;$J$8,(ROW()-ROW($J$10))&lt;=$J$9),NA(),_xlfn.NORM.S.DIST(A11,TRUE))</f>
        <v>1.3498980316300933E-3</v>
      </c>
    </row>
    <row r="12" spans="1:21" x14ac:dyDescent="0.25">
      <c r="A12" s="16">
        <f>A11+0.2</f>
        <v>-2.8</v>
      </c>
      <c r="B12" s="25">
        <f t="shared" ref="B12:B41" si="3">_xlfn.NORM.S.DIST(A12,FALSE)</f>
        <v>7.9154515829799686E-3</v>
      </c>
      <c r="C12" s="25">
        <f t="shared" ref="C12:C41" si="4">_xlfn.NORM.S.DIST(A12,TRUE)</f>
        <v>2.5551303304279312E-3</v>
      </c>
      <c r="D12" s="14">
        <f t="shared" ref="D12:D41" si="5">_xlfn.NORM.S.DIST(A12,TRUE)-$A$7</f>
        <v>-9.7444869669572068E-2</v>
      </c>
      <c r="E12" s="25">
        <f t="shared" si="0"/>
        <v>7.9154515829799686E-3</v>
      </c>
      <c r="F12" s="25">
        <f t="shared" ref="F12:F41" si="6">IF((ROW()-ROW($E$10))&gt;$E$9,NA(),_xlfn.NORM.S.DIST(A12,TRUE))</f>
        <v>2.5551303304279312E-3</v>
      </c>
      <c r="G12" s="25" t="e">
        <f t="shared" ref="G12:G41" si="7">IF((ROW()-ROW($G$10))&lt;=$G$9,NA(),_xlfn.NORM.S.DIST(A12,FALSE))</f>
        <v>#N/A</v>
      </c>
      <c r="H12" s="25" t="e">
        <f t="shared" ref="H12:H41" si="8">IF((ROW()-ROW($G$10))&lt;=$G$9,NA(),_xlfn.NORM.S.DIST(A12,TRUE))</f>
        <v>#N/A</v>
      </c>
      <c r="I12" s="14">
        <f t="shared" ref="I12:I41" si="9">_xlfn.NORM.S.DIST(A12,TRUE)-$A$7/2</f>
        <v>-4.7444869669572072E-2</v>
      </c>
      <c r="J12" s="25">
        <f t="shared" si="1"/>
        <v>7.9154515829799686E-3</v>
      </c>
      <c r="K12" s="25">
        <f t="shared" si="2"/>
        <v>2.5551303304279312E-3</v>
      </c>
    </row>
    <row r="13" spans="1:21" x14ac:dyDescent="0.25">
      <c r="A13" s="16">
        <f t="shared" ref="A13:A41" si="10">A12+0.2</f>
        <v>-2.5999999999999996</v>
      </c>
      <c r="B13" s="25">
        <f t="shared" si="3"/>
        <v>1.3582969233685634E-2</v>
      </c>
      <c r="C13" s="25">
        <f t="shared" si="4"/>
        <v>4.6611880237187493E-3</v>
      </c>
      <c r="D13" s="14">
        <f t="shared" si="5"/>
        <v>-9.533881197628126E-2</v>
      </c>
      <c r="E13" s="25">
        <f t="shared" si="0"/>
        <v>1.3582969233685634E-2</v>
      </c>
      <c r="F13" s="25">
        <f t="shared" si="6"/>
        <v>4.6611880237187493E-3</v>
      </c>
      <c r="G13" s="25" t="e">
        <f t="shared" si="7"/>
        <v>#N/A</v>
      </c>
      <c r="H13" s="25" t="e">
        <f t="shared" si="8"/>
        <v>#N/A</v>
      </c>
      <c r="I13" s="14">
        <f t="shared" si="9"/>
        <v>-4.5338811976281257E-2</v>
      </c>
      <c r="J13" s="25">
        <f t="shared" si="1"/>
        <v>1.3582969233685634E-2</v>
      </c>
      <c r="K13" s="25">
        <f t="shared" si="2"/>
        <v>4.6611880237187493E-3</v>
      </c>
    </row>
    <row r="14" spans="1:21" x14ac:dyDescent="0.25">
      <c r="A14" s="16">
        <f t="shared" si="10"/>
        <v>-2.3999999999999995</v>
      </c>
      <c r="B14" s="25">
        <f t="shared" si="3"/>
        <v>2.2394530294842931E-2</v>
      </c>
      <c r="C14" s="25">
        <f t="shared" si="4"/>
        <v>8.1975359245961381E-3</v>
      </c>
      <c r="D14" s="14">
        <f t="shared" si="5"/>
        <v>-9.1802464075403864E-2</v>
      </c>
      <c r="E14" s="25">
        <f t="shared" si="0"/>
        <v>2.2394530294842931E-2</v>
      </c>
      <c r="F14" s="25">
        <f t="shared" si="6"/>
        <v>8.1975359245961381E-3</v>
      </c>
      <c r="G14" s="25" t="e">
        <f t="shared" si="7"/>
        <v>#N/A</v>
      </c>
      <c r="H14" s="25" t="e">
        <f t="shared" si="8"/>
        <v>#N/A</v>
      </c>
      <c r="I14" s="14">
        <f t="shared" si="9"/>
        <v>-4.1802464075403861E-2</v>
      </c>
      <c r="J14" s="25">
        <f t="shared" si="1"/>
        <v>2.2394530294842931E-2</v>
      </c>
      <c r="K14" s="25">
        <f t="shared" si="2"/>
        <v>8.1975359245961381E-3</v>
      </c>
    </row>
    <row r="15" spans="1:21" x14ac:dyDescent="0.25">
      <c r="A15" s="16">
        <f t="shared" si="10"/>
        <v>-2.1999999999999993</v>
      </c>
      <c r="B15" s="25">
        <f t="shared" si="3"/>
        <v>3.5474592846231487E-2</v>
      </c>
      <c r="C15" s="25">
        <f t="shared" si="4"/>
        <v>1.3903447513498632E-2</v>
      </c>
      <c r="D15" s="14">
        <f t="shared" si="5"/>
        <v>-8.6096552486501374E-2</v>
      </c>
      <c r="E15" s="25">
        <f t="shared" si="0"/>
        <v>3.5474592846231487E-2</v>
      </c>
      <c r="F15" s="25">
        <f t="shared" si="6"/>
        <v>1.3903447513498632E-2</v>
      </c>
      <c r="G15" s="25" t="e">
        <f t="shared" si="7"/>
        <v>#N/A</v>
      </c>
      <c r="H15" s="25" t="e">
        <f t="shared" si="8"/>
        <v>#N/A</v>
      </c>
      <c r="I15" s="14">
        <f t="shared" si="9"/>
        <v>-3.6096552486501371E-2</v>
      </c>
      <c r="J15" s="25">
        <f t="shared" si="1"/>
        <v>3.5474592846231487E-2</v>
      </c>
      <c r="K15" s="25">
        <f t="shared" si="2"/>
        <v>1.3903447513498632E-2</v>
      </c>
    </row>
    <row r="16" spans="1:21" x14ac:dyDescent="0.25">
      <c r="A16" s="16">
        <f t="shared" si="10"/>
        <v>-1.9999999999999993</v>
      </c>
      <c r="B16" s="25">
        <f t="shared" si="3"/>
        <v>5.3990966513188125E-2</v>
      </c>
      <c r="C16" s="25">
        <f t="shared" si="4"/>
        <v>2.2750131948179233E-2</v>
      </c>
      <c r="D16" s="14">
        <f t="shared" si="5"/>
        <v>-7.7249868051820769E-2</v>
      </c>
      <c r="E16" s="25">
        <f t="shared" si="0"/>
        <v>5.3990966513188125E-2</v>
      </c>
      <c r="F16" s="25">
        <f t="shared" si="6"/>
        <v>2.2750131948179233E-2</v>
      </c>
      <c r="G16" s="25" t="e">
        <f t="shared" si="7"/>
        <v>#N/A</v>
      </c>
      <c r="H16" s="25" t="e">
        <f t="shared" si="8"/>
        <v>#N/A</v>
      </c>
      <c r="I16" s="14">
        <f t="shared" si="9"/>
        <v>-2.724986805182077E-2</v>
      </c>
      <c r="J16" s="25">
        <f t="shared" si="1"/>
        <v>5.3990966513188125E-2</v>
      </c>
      <c r="K16" s="25">
        <f t="shared" si="2"/>
        <v>2.2750131948179233E-2</v>
      </c>
    </row>
    <row r="17" spans="1:11" x14ac:dyDescent="0.25">
      <c r="A17" s="16">
        <f t="shared" si="10"/>
        <v>-1.7999999999999994</v>
      </c>
      <c r="B17" s="25">
        <f t="shared" si="3"/>
        <v>7.895015830089426E-2</v>
      </c>
      <c r="C17" s="25">
        <f t="shared" si="4"/>
        <v>3.5930319112925838E-2</v>
      </c>
      <c r="D17" s="14">
        <f t="shared" si="5"/>
        <v>-6.4069680887074168E-2</v>
      </c>
      <c r="E17" s="25">
        <f t="shared" si="0"/>
        <v>7.895015830089426E-2</v>
      </c>
      <c r="F17" s="25">
        <f t="shared" si="6"/>
        <v>3.5930319112925838E-2</v>
      </c>
      <c r="G17" s="25" t="e">
        <f t="shared" si="7"/>
        <v>#N/A</v>
      </c>
      <c r="H17" s="25" t="e">
        <f t="shared" si="8"/>
        <v>#N/A</v>
      </c>
      <c r="I17" s="14">
        <f t="shared" si="9"/>
        <v>-1.4069680887074165E-2</v>
      </c>
      <c r="J17" s="25">
        <f t="shared" si="1"/>
        <v>7.895015830089426E-2</v>
      </c>
      <c r="K17" s="25">
        <f t="shared" si="2"/>
        <v>3.5930319112925838E-2</v>
      </c>
    </row>
    <row r="18" spans="1:11" x14ac:dyDescent="0.25">
      <c r="A18" s="16">
        <f t="shared" si="10"/>
        <v>-1.5999999999999994</v>
      </c>
      <c r="B18" s="25">
        <f t="shared" si="3"/>
        <v>0.11092083467945565</v>
      </c>
      <c r="C18" s="25">
        <f t="shared" si="4"/>
        <v>5.4799291699558036E-2</v>
      </c>
      <c r="D18" s="14">
        <f t="shared" si="5"/>
        <v>-4.5200708300441969E-2</v>
      </c>
      <c r="E18" s="25">
        <f t="shared" si="0"/>
        <v>0.11092083467945565</v>
      </c>
      <c r="F18" s="25">
        <f t="shared" si="6"/>
        <v>5.4799291699558036E-2</v>
      </c>
      <c r="G18" s="25" t="e">
        <f t="shared" si="7"/>
        <v>#N/A</v>
      </c>
      <c r="H18" s="25" t="e">
        <f t="shared" si="8"/>
        <v>#N/A</v>
      </c>
      <c r="I18" s="14">
        <f t="shared" si="9"/>
        <v>4.7992916995580337E-3</v>
      </c>
      <c r="J18" s="25">
        <f t="shared" si="1"/>
        <v>0.11092083467945565</v>
      </c>
      <c r="K18" s="25">
        <f t="shared" si="2"/>
        <v>5.4799291699558036E-2</v>
      </c>
    </row>
    <row r="19" spans="1:11" x14ac:dyDescent="0.25">
      <c r="A19" s="16">
        <f t="shared" si="10"/>
        <v>-1.3999999999999995</v>
      </c>
      <c r="B19" s="25">
        <f t="shared" si="3"/>
        <v>0.14972746563574499</v>
      </c>
      <c r="C19" s="25">
        <f t="shared" si="4"/>
        <v>8.0756659233771108E-2</v>
      </c>
      <c r="D19" s="14">
        <f t="shared" si="5"/>
        <v>-1.9243340766228897E-2</v>
      </c>
      <c r="E19" s="25">
        <f t="shared" si="0"/>
        <v>0.14972746563574499</v>
      </c>
      <c r="F19" s="25">
        <f t="shared" si="6"/>
        <v>8.0756659233771108E-2</v>
      </c>
      <c r="G19" s="25" t="e">
        <f t="shared" si="7"/>
        <v>#N/A</v>
      </c>
      <c r="H19" s="25" t="e">
        <f t="shared" si="8"/>
        <v>#N/A</v>
      </c>
      <c r="I19" s="14">
        <f t="shared" si="9"/>
        <v>3.0756659233771105E-2</v>
      </c>
      <c r="J19" s="25" t="e">
        <f t="shared" si="1"/>
        <v>#N/A</v>
      </c>
      <c r="K19" s="25" t="e">
        <f t="shared" si="2"/>
        <v>#N/A</v>
      </c>
    </row>
    <row r="20" spans="1:11" x14ac:dyDescent="0.25">
      <c r="A20" s="16">
        <f t="shared" si="10"/>
        <v>-1.1999999999999995</v>
      </c>
      <c r="B20" s="25">
        <f t="shared" si="3"/>
        <v>0.19418605498321306</v>
      </c>
      <c r="C20" s="25">
        <f t="shared" si="4"/>
        <v>0.11506967022170837</v>
      </c>
      <c r="D20" s="14">
        <f t="shared" si="5"/>
        <v>1.5069670221708367E-2</v>
      </c>
      <c r="E20" s="25">
        <f t="shared" si="0"/>
        <v>0.19418605498321306</v>
      </c>
      <c r="F20" s="25">
        <f t="shared" si="6"/>
        <v>0.11506967022170837</v>
      </c>
      <c r="G20" s="25" t="e">
        <f t="shared" si="7"/>
        <v>#N/A</v>
      </c>
      <c r="H20" s="25" t="e">
        <f t="shared" si="8"/>
        <v>#N/A</v>
      </c>
      <c r="I20" s="14">
        <f t="shared" si="9"/>
        <v>6.506967022170837E-2</v>
      </c>
      <c r="J20" s="25" t="e">
        <f t="shared" si="1"/>
        <v>#N/A</v>
      </c>
      <c r="K20" s="25" t="e">
        <f t="shared" si="2"/>
        <v>#N/A</v>
      </c>
    </row>
    <row r="21" spans="1:11" x14ac:dyDescent="0.25">
      <c r="A21" s="16">
        <f t="shared" si="10"/>
        <v>-0.99999999999999956</v>
      </c>
      <c r="B21" s="25">
        <f t="shared" si="3"/>
        <v>0.24197072451914345</v>
      </c>
      <c r="C21" s="25">
        <f t="shared" si="4"/>
        <v>0.1586552539314571</v>
      </c>
      <c r="D21" s="14">
        <f t="shared" si="5"/>
        <v>5.8655253931457096E-2</v>
      </c>
      <c r="E21" s="25" t="e">
        <f t="shared" si="0"/>
        <v>#N/A</v>
      </c>
      <c r="F21" s="25" t="e">
        <f t="shared" si="6"/>
        <v>#N/A</v>
      </c>
      <c r="G21" s="25" t="e">
        <f t="shared" si="7"/>
        <v>#N/A</v>
      </c>
      <c r="H21" s="25" t="e">
        <f t="shared" si="8"/>
        <v>#N/A</v>
      </c>
      <c r="I21" s="14">
        <f t="shared" si="9"/>
        <v>0.1086552539314571</v>
      </c>
      <c r="J21" s="25" t="e">
        <f t="shared" si="1"/>
        <v>#N/A</v>
      </c>
      <c r="K21" s="25" t="e">
        <f t="shared" si="2"/>
        <v>#N/A</v>
      </c>
    </row>
    <row r="22" spans="1:11" x14ac:dyDescent="0.25">
      <c r="A22" s="16">
        <f t="shared" si="10"/>
        <v>-0.7999999999999996</v>
      </c>
      <c r="B22" s="25">
        <f t="shared" si="3"/>
        <v>0.28969155276148284</v>
      </c>
      <c r="C22" s="25">
        <f t="shared" si="4"/>
        <v>0.21185539858339675</v>
      </c>
      <c r="D22" s="14">
        <f t="shared" si="5"/>
        <v>0.11185539858339674</v>
      </c>
      <c r="E22" s="25" t="e">
        <f t="shared" si="0"/>
        <v>#N/A</v>
      </c>
      <c r="F22" s="25" t="e">
        <f t="shared" si="6"/>
        <v>#N/A</v>
      </c>
      <c r="G22" s="25" t="e">
        <f t="shared" si="7"/>
        <v>#N/A</v>
      </c>
      <c r="H22" s="25" t="e">
        <f t="shared" si="8"/>
        <v>#N/A</v>
      </c>
      <c r="I22" s="14">
        <f t="shared" si="9"/>
        <v>0.16185539858339676</v>
      </c>
      <c r="J22" s="25" t="e">
        <f t="shared" si="1"/>
        <v>#N/A</v>
      </c>
      <c r="K22" s="25" t="e">
        <f t="shared" si="2"/>
        <v>#N/A</v>
      </c>
    </row>
    <row r="23" spans="1:11" x14ac:dyDescent="0.25">
      <c r="A23" s="16">
        <f t="shared" si="10"/>
        <v>-0.59999999999999964</v>
      </c>
      <c r="B23" s="25">
        <f t="shared" si="3"/>
        <v>0.33322460289179973</v>
      </c>
      <c r="C23" s="25">
        <f t="shared" si="4"/>
        <v>0.27425311775007366</v>
      </c>
      <c r="D23" s="14">
        <f t="shared" si="5"/>
        <v>0.17425311775007366</v>
      </c>
      <c r="E23" s="25" t="e">
        <f t="shared" si="0"/>
        <v>#N/A</v>
      </c>
      <c r="F23" s="25" t="e">
        <f t="shared" si="6"/>
        <v>#N/A</v>
      </c>
      <c r="G23" s="25" t="e">
        <f t="shared" si="7"/>
        <v>#N/A</v>
      </c>
      <c r="H23" s="25" t="e">
        <f t="shared" si="8"/>
        <v>#N/A</v>
      </c>
      <c r="I23" s="14">
        <f t="shared" si="9"/>
        <v>0.22425311775007367</v>
      </c>
      <c r="J23" s="25" t="e">
        <f t="shared" si="1"/>
        <v>#N/A</v>
      </c>
      <c r="K23" s="25" t="e">
        <f t="shared" si="2"/>
        <v>#N/A</v>
      </c>
    </row>
    <row r="24" spans="1:11" x14ac:dyDescent="0.25">
      <c r="A24" s="16">
        <f t="shared" si="10"/>
        <v>-0.39999999999999963</v>
      </c>
      <c r="B24" s="25">
        <f t="shared" si="3"/>
        <v>0.36827014030332339</v>
      </c>
      <c r="C24" s="25">
        <f t="shared" si="4"/>
        <v>0.34457825838967593</v>
      </c>
      <c r="D24" s="14">
        <f t="shared" si="5"/>
        <v>0.24457825838967592</v>
      </c>
      <c r="E24" s="25" t="e">
        <f t="shared" si="0"/>
        <v>#N/A</v>
      </c>
      <c r="F24" s="25" t="e">
        <f t="shared" si="6"/>
        <v>#N/A</v>
      </c>
      <c r="G24" s="25" t="e">
        <f t="shared" si="7"/>
        <v>#N/A</v>
      </c>
      <c r="H24" s="25" t="e">
        <f t="shared" si="8"/>
        <v>#N/A</v>
      </c>
      <c r="I24" s="14">
        <f t="shared" si="9"/>
        <v>0.29457825838967594</v>
      </c>
      <c r="J24" s="25" t="e">
        <f t="shared" si="1"/>
        <v>#N/A</v>
      </c>
      <c r="K24" s="25" t="e">
        <f t="shared" si="2"/>
        <v>#N/A</v>
      </c>
    </row>
    <row r="25" spans="1:11" x14ac:dyDescent="0.25">
      <c r="A25" s="16">
        <f t="shared" si="10"/>
        <v>-0.19999999999999962</v>
      </c>
      <c r="B25" s="25">
        <f t="shared" si="3"/>
        <v>0.39104269397545594</v>
      </c>
      <c r="C25" s="25">
        <f t="shared" si="4"/>
        <v>0.42074029056089712</v>
      </c>
      <c r="D25" s="14">
        <f t="shared" si="5"/>
        <v>0.32074029056089715</v>
      </c>
      <c r="E25" s="25" t="e">
        <f t="shared" si="0"/>
        <v>#N/A</v>
      </c>
      <c r="F25" s="25" t="e">
        <f t="shared" si="6"/>
        <v>#N/A</v>
      </c>
      <c r="G25" s="25" t="e">
        <f t="shared" si="7"/>
        <v>#N/A</v>
      </c>
      <c r="H25" s="25" t="e">
        <f t="shared" si="8"/>
        <v>#N/A</v>
      </c>
      <c r="I25" s="14">
        <f t="shared" si="9"/>
        <v>0.37074029056089713</v>
      </c>
      <c r="J25" s="25" t="e">
        <f t="shared" si="1"/>
        <v>#N/A</v>
      </c>
      <c r="K25" s="25" t="e">
        <f t="shared" si="2"/>
        <v>#N/A</v>
      </c>
    </row>
    <row r="26" spans="1:11" x14ac:dyDescent="0.25">
      <c r="A26" s="26">
        <f t="shared" si="10"/>
        <v>3.8857805861880479E-16</v>
      </c>
      <c r="B26" s="27">
        <f t="shared" si="3"/>
        <v>0.3989422804014327</v>
      </c>
      <c r="C26" s="25">
        <f t="shared" si="4"/>
        <v>0.50000000000000022</v>
      </c>
      <c r="D26" s="14">
        <f t="shared" si="5"/>
        <v>0.40000000000000024</v>
      </c>
      <c r="E26" s="25" t="e">
        <f t="shared" si="0"/>
        <v>#N/A</v>
      </c>
      <c r="F26" s="25" t="e">
        <f t="shared" si="6"/>
        <v>#N/A</v>
      </c>
      <c r="G26" s="25" t="e">
        <f t="shared" si="7"/>
        <v>#N/A</v>
      </c>
      <c r="H26" s="25" t="e">
        <f t="shared" si="8"/>
        <v>#N/A</v>
      </c>
      <c r="I26" s="14">
        <f t="shared" si="9"/>
        <v>0.45000000000000023</v>
      </c>
      <c r="J26" s="25" t="e">
        <f t="shared" si="1"/>
        <v>#N/A</v>
      </c>
      <c r="K26" s="25" t="e">
        <f t="shared" si="2"/>
        <v>#N/A</v>
      </c>
    </row>
    <row r="27" spans="1:11" x14ac:dyDescent="0.25">
      <c r="A27" s="16">
        <f t="shared" si="10"/>
        <v>0.2000000000000004</v>
      </c>
      <c r="B27" s="25">
        <f t="shared" si="3"/>
        <v>0.39104269397545588</v>
      </c>
      <c r="C27" s="25">
        <f t="shared" si="4"/>
        <v>0.57925970943910321</v>
      </c>
      <c r="D27" s="14">
        <f t="shared" si="5"/>
        <v>0.47925970943910323</v>
      </c>
      <c r="E27" s="25" t="e">
        <f t="shared" si="0"/>
        <v>#N/A</v>
      </c>
      <c r="F27" s="25" t="e">
        <f t="shared" si="6"/>
        <v>#N/A</v>
      </c>
      <c r="G27" s="25" t="e">
        <f t="shared" si="7"/>
        <v>#N/A</v>
      </c>
      <c r="H27" s="25" t="e">
        <f t="shared" si="8"/>
        <v>#N/A</v>
      </c>
      <c r="I27" s="14">
        <f t="shared" si="9"/>
        <v>0.52925970943910317</v>
      </c>
      <c r="J27" s="25" t="e">
        <f t="shared" si="1"/>
        <v>#N/A</v>
      </c>
      <c r="K27" s="25" t="e">
        <f t="shared" si="2"/>
        <v>#N/A</v>
      </c>
    </row>
    <row r="28" spans="1:11" x14ac:dyDescent="0.25">
      <c r="A28" s="16">
        <f t="shared" si="10"/>
        <v>0.40000000000000041</v>
      </c>
      <c r="B28" s="25">
        <f t="shared" si="3"/>
        <v>0.36827014030332328</v>
      </c>
      <c r="C28" s="25">
        <f t="shared" si="4"/>
        <v>0.6554217416103244</v>
      </c>
      <c r="D28" s="14">
        <f t="shared" si="5"/>
        <v>0.55542174161032443</v>
      </c>
      <c r="E28" s="25" t="e">
        <f t="shared" si="0"/>
        <v>#N/A</v>
      </c>
      <c r="F28" s="25" t="e">
        <f t="shared" si="6"/>
        <v>#N/A</v>
      </c>
      <c r="G28" s="25" t="e">
        <f t="shared" si="7"/>
        <v>#N/A</v>
      </c>
      <c r="H28" s="25" t="e">
        <f t="shared" si="8"/>
        <v>#N/A</v>
      </c>
      <c r="I28" s="14">
        <f t="shared" si="9"/>
        <v>0.60542174161032436</v>
      </c>
      <c r="J28" s="25" t="e">
        <f t="shared" si="1"/>
        <v>#N/A</v>
      </c>
      <c r="K28" s="25" t="e">
        <f t="shared" si="2"/>
        <v>#N/A</v>
      </c>
    </row>
    <row r="29" spans="1:11" x14ac:dyDescent="0.25">
      <c r="A29" s="16">
        <f t="shared" si="10"/>
        <v>0.60000000000000042</v>
      </c>
      <c r="B29" s="25">
        <f t="shared" si="3"/>
        <v>0.33322460289179956</v>
      </c>
      <c r="C29" s="25">
        <f t="shared" si="4"/>
        <v>0.72574688224992656</v>
      </c>
      <c r="D29" s="14">
        <f t="shared" si="5"/>
        <v>0.62574688224992658</v>
      </c>
      <c r="E29" s="25" t="e">
        <f t="shared" si="0"/>
        <v>#N/A</v>
      </c>
      <c r="F29" s="25" t="e">
        <f t="shared" si="6"/>
        <v>#N/A</v>
      </c>
      <c r="G29" s="25" t="e">
        <f t="shared" si="7"/>
        <v>#N/A</v>
      </c>
      <c r="H29" s="25" t="e">
        <f t="shared" si="8"/>
        <v>#N/A</v>
      </c>
      <c r="I29" s="14">
        <f t="shared" si="9"/>
        <v>0.67574688224992652</v>
      </c>
      <c r="J29" s="25" t="e">
        <f t="shared" si="1"/>
        <v>#N/A</v>
      </c>
      <c r="K29" s="25" t="e">
        <f t="shared" si="2"/>
        <v>#N/A</v>
      </c>
    </row>
    <row r="30" spans="1:11" x14ac:dyDescent="0.25">
      <c r="A30" s="16">
        <f t="shared" si="10"/>
        <v>0.80000000000000049</v>
      </c>
      <c r="B30" s="25">
        <f t="shared" si="3"/>
        <v>0.28969155276148262</v>
      </c>
      <c r="C30" s="25">
        <f t="shared" si="4"/>
        <v>0.78814460141660347</v>
      </c>
      <c r="D30" s="14">
        <f t="shared" si="5"/>
        <v>0.6881446014166035</v>
      </c>
      <c r="E30" s="25" t="e">
        <f t="shared" si="0"/>
        <v>#N/A</v>
      </c>
      <c r="F30" s="25" t="e">
        <f t="shared" si="6"/>
        <v>#N/A</v>
      </c>
      <c r="G30" s="25" t="e">
        <f t="shared" si="7"/>
        <v>#N/A</v>
      </c>
      <c r="H30" s="25" t="e">
        <f t="shared" si="8"/>
        <v>#N/A</v>
      </c>
      <c r="I30" s="14">
        <f t="shared" si="9"/>
        <v>0.73814460141660343</v>
      </c>
      <c r="J30" s="25" t="e">
        <f t="shared" si="1"/>
        <v>#N/A</v>
      </c>
      <c r="K30" s="25" t="e">
        <f t="shared" si="2"/>
        <v>#N/A</v>
      </c>
    </row>
    <row r="31" spans="1:11" x14ac:dyDescent="0.25">
      <c r="A31" s="16">
        <f t="shared" si="10"/>
        <v>1.0000000000000004</v>
      </c>
      <c r="B31" s="25">
        <f t="shared" si="3"/>
        <v>0.24197072451914328</v>
      </c>
      <c r="C31" s="25">
        <f t="shared" si="4"/>
        <v>0.84134474606854304</v>
      </c>
      <c r="D31" s="14">
        <f t="shared" si="5"/>
        <v>0.74134474606854306</v>
      </c>
      <c r="E31" s="25" t="e">
        <f t="shared" si="0"/>
        <v>#N/A</v>
      </c>
      <c r="F31" s="25" t="e">
        <f t="shared" si="6"/>
        <v>#N/A</v>
      </c>
      <c r="G31" s="25" t="e">
        <f t="shared" si="7"/>
        <v>#N/A</v>
      </c>
      <c r="H31" s="25" t="e">
        <f t="shared" si="8"/>
        <v>#N/A</v>
      </c>
      <c r="I31" s="14">
        <f t="shared" si="9"/>
        <v>0.79134474606854299</v>
      </c>
      <c r="J31" s="25" t="e">
        <f t="shared" si="1"/>
        <v>#N/A</v>
      </c>
      <c r="K31" s="25" t="e">
        <f t="shared" si="2"/>
        <v>#N/A</v>
      </c>
    </row>
    <row r="32" spans="1:11" x14ac:dyDescent="0.25">
      <c r="A32" s="16">
        <f t="shared" si="10"/>
        <v>1.2000000000000004</v>
      </c>
      <c r="B32" s="25">
        <f t="shared" si="3"/>
        <v>0.19418605498321284</v>
      </c>
      <c r="C32" s="25">
        <f t="shared" si="4"/>
        <v>0.88493032977829178</v>
      </c>
      <c r="D32" s="14">
        <f t="shared" si="5"/>
        <v>0.7849303297782918</v>
      </c>
      <c r="E32" s="25" t="e">
        <f t="shared" si="0"/>
        <v>#N/A</v>
      </c>
      <c r="F32" s="25" t="e">
        <f t="shared" si="6"/>
        <v>#N/A</v>
      </c>
      <c r="G32" s="25">
        <f t="shared" si="7"/>
        <v>0.19418605498321284</v>
      </c>
      <c r="H32" s="25">
        <f t="shared" si="8"/>
        <v>0.88493032977829178</v>
      </c>
      <c r="I32" s="14">
        <f t="shared" si="9"/>
        <v>0.83493032977829174</v>
      </c>
      <c r="J32" s="25" t="e">
        <f t="shared" si="1"/>
        <v>#N/A</v>
      </c>
      <c r="K32" s="25" t="e">
        <f t="shared" si="2"/>
        <v>#N/A</v>
      </c>
    </row>
    <row r="33" spans="1:11" x14ac:dyDescent="0.25">
      <c r="A33" s="16">
        <f t="shared" si="10"/>
        <v>1.4000000000000004</v>
      </c>
      <c r="B33" s="25">
        <f t="shared" si="3"/>
        <v>0.14972746563574479</v>
      </c>
      <c r="C33" s="25">
        <f t="shared" si="4"/>
        <v>0.91924334076622904</v>
      </c>
      <c r="D33" s="14">
        <f t="shared" si="5"/>
        <v>0.81924334076622907</v>
      </c>
      <c r="E33" s="25" t="e">
        <f t="shared" si="0"/>
        <v>#N/A</v>
      </c>
      <c r="F33" s="25" t="e">
        <f t="shared" si="6"/>
        <v>#N/A</v>
      </c>
      <c r="G33" s="25">
        <f t="shared" si="7"/>
        <v>0.14972746563574479</v>
      </c>
      <c r="H33" s="25">
        <f t="shared" si="8"/>
        <v>0.91924334076622904</v>
      </c>
      <c r="I33" s="14">
        <f t="shared" si="9"/>
        <v>0.869243340766229</v>
      </c>
      <c r="J33" s="25" t="e">
        <f t="shared" si="1"/>
        <v>#N/A</v>
      </c>
      <c r="K33" s="25" t="e">
        <f t="shared" si="2"/>
        <v>#N/A</v>
      </c>
    </row>
    <row r="34" spans="1:11" x14ac:dyDescent="0.25">
      <c r="A34" s="16">
        <f>A33+0.2</f>
        <v>1.6000000000000003</v>
      </c>
      <c r="B34" s="25">
        <f t="shared" si="3"/>
        <v>0.11092083467945553</v>
      </c>
      <c r="C34" s="25">
        <f t="shared" si="4"/>
        <v>0.94520070830044201</v>
      </c>
      <c r="D34" s="14">
        <f t="shared" si="5"/>
        <v>0.84520070830044203</v>
      </c>
      <c r="E34" s="25" t="e">
        <f t="shared" si="0"/>
        <v>#N/A</v>
      </c>
      <c r="F34" s="25" t="e">
        <f t="shared" si="6"/>
        <v>#N/A</v>
      </c>
      <c r="G34" s="25">
        <f t="shared" si="7"/>
        <v>0.11092083467945553</v>
      </c>
      <c r="H34" s="25">
        <f t="shared" si="8"/>
        <v>0.94520070830044201</v>
      </c>
      <c r="I34" s="14">
        <f t="shared" si="9"/>
        <v>0.89520070830044196</v>
      </c>
      <c r="J34" s="25">
        <f t="shared" si="1"/>
        <v>0.11092083467945553</v>
      </c>
      <c r="K34" s="25">
        <f t="shared" si="2"/>
        <v>0.94520070830044201</v>
      </c>
    </row>
    <row r="35" spans="1:11" x14ac:dyDescent="0.25">
      <c r="A35" s="16">
        <f t="shared" si="10"/>
        <v>1.8000000000000003</v>
      </c>
      <c r="B35" s="25">
        <f t="shared" si="3"/>
        <v>7.8950158300894122E-2</v>
      </c>
      <c r="C35" s="25">
        <f t="shared" si="4"/>
        <v>0.96406968088707423</v>
      </c>
      <c r="D35" s="14">
        <f t="shared" si="5"/>
        <v>0.86406968088707425</v>
      </c>
      <c r="E35" s="25" t="e">
        <f t="shared" si="0"/>
        <v>#N/A</v>
      </c>
      <c r="F35" s="25" t="e">
        <f t="shared" si="6"/>
        <v>#N/A</v>
      </c>
      <c r="G35" s="25">
        <f t="shared" si="7"/>
        <v>7.8950158300894122E-2</v>
      </c>
      <c r="H35" s="25">
        <f t="shared" si="8"/>
        <v>0.96406968088707423</v>
      </c>
      <c r="I35" s="14">
        <f t="shared" si="9"/>
        <v>0.91406968088707419</v>
      </c>
      <c r="J35" s="25">
        <f t="shared" si="1"/>
        <v>7.8950158300894122E-2</v>
      </c>
      <c r="K35" s="25">
        <f t="shared" si="2"/>
        <v>0.96406968088707423</v>
      </c>
    </row>
    <row r="36" spans="1:11" x14ac:dyDescent="0.25">
      <c r="A36" s="16">
        <f t="shared" si="10"/>
        <v>2.0000000000000004</v>
      </c>
      <c r="B36" s="25">
        <f t="shared" si="3"/>
        <v>5.3990966513188007E-2</v>
      </c>
      <c r="C36" s="25">
        <f t="shared" si="4"/>
        <v>0.97724986805182079</v>
      </c>
      <c r="D36" s="14">
        <f t="shared" si="5"/>
        <v>0.87724986805182081</v>
      </c>
      <c r="E36" s="25" t="e">
        <f t="shared" si="0"/>
        <v>#N/A</v>
      </c>
      <c r="F36" s="25" t="e">
        <f t="shared" si="6"/>
        <v>#N/A</v>
      </c>
      <c r="G36" s="25">
        <f t="shared" si="7"/>
        <v>5.3990966513188007E-2</v>
      </c>
      <c r="H36" s="25">
        <f t="shared" si="8"/>
        <v>0.97724986805182079</v>
      </c>
      <c r="I36" s="14">
        <f t="shared" si="9"/>
        <v>0.92724986805182075</v>
      </c>
      <c r="J36" s="25">
        <f t="shared" si="1"/>
        <v>5.3990966513188007E-2</v>
      </c>
      <c r="K36" s="25">
        <f t="shared" si="2"/>
        <v>0.97724986805182079</v>
      </c>
    </row>
    <row r="37" spans="1:11" x14ac:dyDescent="0.25">
      <c r="A37" s="16">
        <f t="shared" si="10"/>
        <v>2.2000000000000006</v>
      </c>
      <c r="B37" s="25">
        <f t="shared" si="3"/>
        <v>3.547459284623139E-2</v>
      </c>
      <c r="C37" s="25">
        <f t="shared" si="4"/>
        <v>0.98609655248650141</v>
      </c>
      <c r="D37" s="14">
        <f t="shared" si="5"/>
        <v>0.88609655248650143</v>
      </c>
      <c r="E37" s="25" t="e">
        <f t="shared" si="0"/>
        <v>#N/A</v>
      </c>
      <c r="F37" s="25" t="e">
        <f t="shared" si="6"/>
        <v>#N/A</v>
      </c>
      <c r="G37" s="25">
        <f t="shared" si="7"/>
        <v>3.547459284623139E-2</v>
      </c>
      <c r="H37" s="25">
        <f t="shared" si="8"/>
        <v>0.98609655248650141</v>
      </c>
      <c r="I37" s="14">
        <f t="shared" si="9"/>
        <v>0.93609655248650137</v>
      </c>
      <c r="J37" s="25">
        <f t="shared" si="1"/>
        <v>3.547459284623139E-2</v>
      </c>
      <c r="K37" s="25">
        <f t="shared" si="2"/>
        <v>0.98609655248650141</v>
      </c>
    </row>
    <row r="38" spans="1:11" x14ac:dyDescent="0.25">
      <c r="A38" s="16">
        <f t="shared" si="10"/>
        <v>2.4000000000000008</v>
      </c>
      <c r="B38" s="25">
        <f t="shared" si="3"/>
        <v>2.2394530294842851E-2</v>
      </c>
      <c r="C38" s="25">
        <f t="shared" si="4"/>
        <v>0.99180246407540384</v>
      </c>
      <c r="D38" s="14">
        <f t="shared" si="5"/>
        <v>0.89180246407540387</v>
      </c>
      <c r="E38" s="25" t="e">
        <f t="shared" si="0"/>
        <v>#N/A</v>
      </c>
      <c r="F38" s="25" t="e">
        <f t="shared" si="6"/>
        <v>#N/A</v>
      </c>
      <c r="G38" s="25">
        <f t="shared" si="7"/>
        <v>2.2394530294842851E-2</v>
      </c>
      <c r="H38" s="25">
        <f t="shared" si="8"/>
        <v>0.99180246407540384</v>
      </c>
      <c r="I38" s="14">
        <f t="shared" si="9"/>
        <v>0.9418024640754038</v>
      </c>
      <c r="J38" s="25">
        <f t="shared" si="1"/>
        <v>2.2394530294842851E-2</v>
      </c>
      <c r="K38" s="25">
        <f t="shared" si="2"/>
        <v>0.99180246407540384</v>
      </c>
    </row>
    <row r="39" spans="1:11" x14ac:dyDescent="0.25">
      <c r="A39" s="16">
        <f t="shared" si="10"/>
        <v>2.600000000000001</v>
      </c>
      <c r="B39" s="25">
        <f t="shared" si="3"/>
        <v>1.3582969233685583E-2</v>
      </c>
      <c r="C39" s="25">
        <f t="shared" si="4"/>
        <v>0.99533881197628127</v>
      </c>
      <c r="D39" s="14">
        <f t="shared" si="5"/>
        <v>0.89533881197628129</v>
      </c>
      <c r="E39" s="25" t="e">
        <f t="shared" si="0"/>
        <v>#N/A</v>
      </c>
      <c r="F39" s="25" t="e">
        <f t="shared" si="6"/>
        <v>#N/A</v>
      </c>
      <c r="G39" s="25">
        <f t="shared" si="7"/>
        <v>1.3582969233685583E-2</v>
      </c>
      <c r="H39" s="25">
        <f t="shared" si="8"/>
        <v>0.99533881197628127</v>
      </c>
      <c r="I39" s="14">
        <f t="shared" si="9"/>
        <v>0.94533881197628122</v>
      </c>
      <c r="J39" s="25">
        <f t="shared" si="1"/>
        <v>1.3582969233685583E-2</v>
      </c>
      <c r="K39" s="25">
        <f t="shared" si="2"/>
        <v>0.99533881197628127</v>
      </c>
    </row>
    <row r="40" spans="1:11" x14ac:dyDescent="0.25">
      <c r="A40" s="16">
        <f t="shared" si="10"/>
        <v>2.8000000000000012</v>
      </c>
      <c r="B40" s="25">
        <f t="shared" si="3"/>
        <v>7.9154515829799391E-3</v>
      </c>
      <c r="C40" s="25">
        <f t="shared" si="4"/>
        <v>0.99744486966957213</v>
      </c>
      <c r="D40" s="14">
        <f t="shared" si="5"/>
        <v>0.89744486966957215</v>
      </c>
      <c r="E40" s="25" t="e">
        <f t="shared" si="0"/>
        <v>#N/A</v>
      </c>
      <c r="F40" s="25" t="e">
        <f t="shared" si="6"/>
        <v>#N/A</v>
      </c>
      <c r="G40" s="25">
        <f t="shared" si="7"/>
        <v>7.9154515829799391E-3</v>
      </c>
      <c r="H40" s="25">
        <f t="shared" si="8"/>
        <v>0.99744486966957213</v>
      </c>
      <c r="I40" s="14">
        <f t="shared" si="9"/>
        <v>0.94744486966957209</v>
      </c>
      <c r="J40" s="25">
        <f t="shared" si="1"/>
        <v>7.9154515829799391E-3</v>
      </c>
      <c r="K40" s="25">
        <f t="shared" si="2"/>
        <v>0.99744486966957213</v>
      </c>
    </row>
    <row r="41" spans="1:11" x14ac:dyDescent="0.25">
      <c r="A41" s="16">
        <f t="shared" si="10"/>
        <v>3.0000000000000013</v>
      </c>
      <c r="B41" s="25">
        <f t="shared" si="3"/>
        <v>4.431848411937991E-3</v>
      </c>
      <c r="C41" s="25">
        <f t="shared" si="4"/>
        <v>0.9986501019683699</v>
      </c>
      <c r="D41" s="14">
        <f t="shared" si="5"/>
        <v>0.89865010196836992</v>
      </c>
      <c r="E41" s="25" t="e">
        <f t="shared" si="0"/>
        <v>#N/A</v>
      </c>
      <c r="F41" s="25" t="e">
        <f t="shared" si="6"/>
        <v>#N/A</v>
      </c>
      <c r="G41" s="25">
        <f t="shared" si="7"/>
        <v>4.431848411937991E-3</v>
      </c>
      <c r="H41" s="25">
        <f t="shared" si="8"/>
        <v>0.9986501019683699</v>
      </c>
      <c r="I41" s="14">
        <f t="shared" si="9"/>
        <v>0.94865010196836985</v>
      </c>
      <c r="J41" s="25">
        <f t="shared" si="1"/>
        <v>4.431848411937991E-3</v>
      </c>
      <c r="K41" s="25">
        <f t="shared" si="2"/>
        <v>0.9986501019683699</v>
      </c>
    </row>
    <row r="53" spans="11:11" x14ac:dyDescent="0.25">
      <c r="K53" s="30"/>
    </row>
  </sheetData>
  <hyperlinks>
    <hyperlink ref="A1:E1" r:id="rId1" display="Файл скачан с сайта excel2.ru &gt;&gt;&gt;"/>
    <hyperlink ref="A2" r:id="rId2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32" t="s">
        <v>2</v>
      </c>
      <c r="B1" s="32"/>
      <c r="C1" s="32"/>
      <c r="D1" s="32"/>
      <c r="E1" s="32"/>
      <c r="F1" s="32"/>
      <c r="G1" s="32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Определение</vt:lpstr>
      <vt:lpstr>Медиана</vt:lpstr>
      <vt:lpstr>Квантили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2024-12-30T14:14:41Z</dcterms:modified>
</cp:coreProperties>
</file>