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Personal\Сайт\XLS\_База Примеров\9_По специальностям\4.Статистика\_Распределения\"/>
    </mc:Choice>
  </mc:AlternateContent>
  <bookViews>
    <workbookView xWindow="360" yWindow="300" windowWidth="18795" windowHeight="11760" tabRatio="779"/>
  </bookViews>
  <sheets>
    <sheet name="Пример" sheetId="6" r:id="rId1"/>
    <sheet name="График" sheetId="7" r:id="rId2"/>
    <sheet name="EXCEL2.RU" sheetId="3" r:id="rId3"/>
  </sheets>
  <definedNames>
    <definedName name="anscount" hidden="1">2</definedName>
    <definedName name="D">График!$B$7</definedName>
    <definedName name="limcount" hidden="1">2</definedName>
    <definedName name="N">График!$B$6</definedName>
    <definedName name="n_">График!$B$8</definedName>
    <definedName name="sencount" hidden="1">4</definedName>
    <definedName name="solver_eng" localSheetId="1" hidden="1">1</definedName>
    <definedName name="solver_eng" localSheetId="0" hidden="1">1</definedName>
    <definedName name="solver_neg" localSheetId="1" hidden="1">1</definedName>
    <definedName name="solver_neg" localSheetId="0" hidden="1">1</definedName>
    <definedName name="solver_num" localSheetId="1" hidden="1">0</definedName>
    <definedName name="solver_num" localSheetId="0" hidden="1">0</definedName>
    <definedName name="solver_opt" localSheetId="1" hidden="1">График!#REF!</definedName>
    <definedName name="solver_opt" localSheetId="0" hidden="1">Пример!#REF!</definedName>
    <definedName name="solver_typ" localSheetId="1" hidden="1">1</definedName>
    <definedName name="solver_typ" localSheetId="0" hidden="1">1</definedName>
    <definedName name="solver_val" localSheetId="1" hidden="1">0</definedName>
    <definedName name="solver_val" localSheetId="0" hidden="1">0</definedName>
    <definedName name="solver_ver" localSheetId="1" hidden="1">3</definedName>
    <definedName name="solver_ver" localSheetId="0" hidden="1">3</definedName>
  </definedNames>
  <calcPr calcId="162913"/>
</workbook>
</file>

<file path=xl/calcChain.xml><?xml version="1.0" encoding="utf-8"?>
<calcChain xmlns="http://schemas.openxmlformats.org/spreadsheetml/2006/main">
  <c r="H16" i="7" l="1"/>
  <c r="A18" i="6" l="1"/>
  <c r="D27" i="6"/>
  <c r="F17" i="6"/>
  <c r="F27" i="6"/>
  <c r="B10" i="6" l="1"/>
  <c r="B10" i="7"/>
  <c r="B15" i="7" l="1"/>
  <c r="B14" i="7"/>
  <c r="C19" i="7"/>
  <c r="B19" i="7"/>
  <c r="B13" i="7"/>
  <c r="B12" i="7"/>
  <c r="G17" i="6"/>
  <c r="F19" i="7" l="1"/>
  <c r="E19" i="7"/>
  <c r="C12" i="6"/>
  <c r="C17" i="6"/>
  <c r="E17" i="6"/>
  <c r="A20" i="7"/>
  <c r="B17" i="6"/>
  <c r="J31" i="6"/>
  <c r="I31" i="6"/>
  <c r="H31" i="6"/>
  <c r="G31" i="6"/>
  <c r="F31" i="6"/>
  <c r="B35" i="6"/>
  <c r="A35" i="6"/>
  <c r="A36" i="6" s="1"/>
  <c r="A37" i="6" s="1"/>
  <c r="A38" i="6" s="1"/>
  <c r="A39" i="6" s="1"/>
  <c r="A40" i="6" s="1"/>
  <c r="A41" i="6" s="1"/>
  <c r="A42" i="6" s="1"/>
  <c r="A43" i="6" s="1"/>
  <c r="A44" i="6" s="1"/>
  <c r="A12" i="6"/>
  <c r="E35" i="6"/>
  <c r="E36" i="6" s="1"/>
  <c r="B12" i="6"/>
  <c r="D17" i="6"/>
  <c r="C39" i="6"/>
  <c r="C44" i="6"/>
  <c r="A21" i="7" l="1"/>
  <c r="B20" i="7"/>
  <c r="C20" i="7"/>
  <c r="E20" i="7" s="1"/>
  <c r="A19" i="6"/>
  <c r="G18" i="6"/>
  <c r="C18" i="6"/>
  <c r="E18" i="6"/>
  <c r="F20" i="7"/>
  <c r="A22" i="7"/>
  <c r="B18" i="6"/>
  <c r="B44" i="6"/>
  <c r="B42" i="6"/>
  <c r="B40" i="6"/>
  <c r="B38" i="6"/>
  <c r="B36" i="6"/>
  <c r="B43" i="6"/>
  <c r="B41" i="6"/>
  <c r="B39" i="6"/>
  <c r="B37" i="6"/>
  <c r="E37" i="6"/>
  <c r="F36" i="6"/>
  <c r="G36" i="6"/>
  <c r="F35" i="6"/>
  <c r="C37" i="6"/>
  <c r="C43" i="6"/>
  <c r="C40" i="6"/>
  <c r="C35" i="6"/>
  <c r="F18" i="6"/>
  <c r="C38" i="6"/>
  <c r="C42" i="6"/>
  <c r="C36" i="6"/>
  <c r="C41" i="6"/>
  <c r="B22" i="7" l="1"/>
  <c r="C22" i="7"/>
  <c r="F22" i="7" s="1"/>
  <c r="B19" i="6"/>
  <c r="C21" i="7"/>
  <c r="E21" i="7" s="1"/>
  <c r="B21" i="7"/>
  <c r="A20" i="6"/>
  <c r="G19" i="6"/>
  <c r="C19" i="6"/>
  <c r="E19" i="6"/>
  <c r="A23" i="7"/>
  <c r="E38" i="6"/>
  <c r="G37" i="6"/>
  <c r="H37" i="6"/>
  <c r="F37" i="6"/>
  <c r="D18" i="6"/>
  <c r="F19" i="6"/>
  <c r="C23" i="7" l="1"/>
  <c r="F23" i="7" s="1"/>
  <c r="B23" i="7"/>
  <c r="E22" i="7"/>
  <c r="F21" i="7"/>
  <c r="A21" i="6"/>
  <c r="G20" i="6"/>
  <c r="C20" i="6"/>
  <c r="E20" i="6"/>
  <c r="B20" i="6"/>
  <c r="A24" i="7"/>
  <c r="E39" i="6"/>
  <c r="H38" i="6"/>
  <c r="F38" i="6"/>
  <c r="I38" i="6"/>
  <c r="G38" i="6"/>
  <c r="D19" i="6"/>
  <c r="F20" i="6"/>
  <c r="B24" i="7" l="1"/>
  <c r="C24" i="7"/>
  <c r="E24" i="7" s="1"/>
  <c r="E23" i="7"/>
  <c r="A22" i="6"/>
  <c r="G21" i="6"/>
  <c r="C21" i="6"/>
  <c r="E21" i="6"/>
  <c r="B21" i="6"/>
  <c r="A25" i="7"/>
  <c r="E40" i="6"/>
  <c r="H39" i="6"/>
  <c r="J39" i="6"/>
  <c r="G39" i="6"/>
  <c r="I39" i="6"/>
  <c r="F39" i="6"/>
  <c r="D20" i="6"/>
  <c r="F21" i="6"/>
  <c r="D21" i="6"/>
  <c r="F24" i="7" l="1"/>
  <c r="C25" i="7"/>
  <c r="E25" i="7" s="1"/>
  <c r="B25" i="7"/>
  <c r="A23" i="6"/>
  <c r="G22" i="6"/>
  <c r="E22" i="6"/>
  <c r="C22" i="6"/>
  <c r="B22" i="6"/>
  <c r="A26" i="7"/>
  <c r="E41" i="6"/>
  <c r="I40" i="6"/>
  <c r="F40" i="6"/>
  <c r="H40" i="6"/>
  <c r="J40" i="6"/>
  <c r="G40" i="6"/>
  <c r="F22" i="6"/>
  <c r="D22" i="6"/>
  <c r="B26" i="7" l="1"/>
  <c r="C26" i="7"/>
  <c r="E26" i="7" s="1"/>
  <c r="F25" i="7"/>
  <c r="A24" i="6"/>
  <c r="G23" i="6"/>
  <c r="C23" i="6"/>
  <c r="E23" i="6"/>
  <c r="B23" i="6"/>
  <c r="A27" i="7"/>
  <c r="E42" i="6"/>
  <c r="H41" i="6"/>
  <c r="J41" i="6"/>
  <c r="G41" i="6"/>
  <c r="I41" i="6"/>
  <c r="F41" i="6"/>
  <c r="F23" i="6"/>
  <c r="D23" i="6"/>
  <c r="F26" i="7" l="1"/>
  <c r="C27" i="7"/>
  <c r="E27" i="7" s="1"/>
  <c r="B27" i="7"/>
  <c r="A25" i="6"/>
  <c r="G24" i="6"/>
  <c r="C24" i="6"/>
  <c r="E24" i="6"/>
  <c r="B24" i="6"/>
  <c r="A28" i="7"/>
  <c r="E43" i="6"/>
  <c r="I42" i="6"/>
  <c r="F42" i="6"/>
  <c r="H42" i="6"/>
  <c r="J42" i="6"/>
  <c r="G42" i="6"/>
  <c r="F24" i="6"/>
  <c r="D24" i="6"/>
  <c r="F27" i="7" l="1"/>
  <c r="B28" i="7"/>
  <c r="C28" i="7"/>
  <c r="F28" i="7" s="1"/>
  <c r="A26" i="6"/>
  <c r="G25" i="6"/>
  <c r="C25" i="6"/>
  <c r="E25" i="6"/>
  <c r="B25" i="6"/>
  <c r="A29" i="7"/>
  <c r="E44" i="6"/>
  <c r="H43" i="6"/>
  <c r="J43" i="6"/>
  <c r="G43" i="6"/>
  <c r="I43" i="6"/>
  <c r="F43" i="6"/>
  <c r="F25" i="6"/>
  <c r="D25" i="6"/>
  <c r="E28" i="7" l="1"/>
  <c r="C29" i="7"/>
  <c r="E29" i="7" s="1"/>
  <c r="B29" i="7"/>
  <c r="A27" i="6"/>
  <c r="G26" i="6"/>
  <c r="E26" i="6"/>
  <c r="C26" i="6"/>
  <c r="B26" i="6"/>
  <c r="A30" i="7"/>
  <c r="I44" i="6"/>
  <c r="I32" i="6" s="1"/>
  <c r="F44" i="6"/>
  <c r="F32" i="6" s="1"/>
  <c r="H44" i="6"/>
  <c r="H32" i="6" s="1"/>
  <c r="J44" i="6"/>
  <c r="J32" i="6" s="1"/>
  <c r="G44" i="6"/>
  <c r="G32" i="6" s="1"/>
  <c r="F26" i="6"/>
  <c r="F29" i="7" l="1"/>
  <c r="B30" i="7"/>
  <c r="C30" i="7"/>
  <c r="F30" i="7" s="1"/>
  <c r="B27" i="6"/>
  <c r="G27" i="6"/>
  <c r="E27" i="6"/>
  <c r="C27" i="6"/>
  <c r="A31" i="7"/>
  <c r="D26" i="6"/>
  <c r="E30" i="7" l="1"/>
  <c r="C31" i="7"/>
  <c r="E31" i="7" s="1"/>
  <c r="B31" i="7"/>
  <c r="A32" i="7"/>
  <c r="F31" i="7" l="1"/>
  <c r="B32" i="7"/>
  <c r="C32" i="7"/>
  <c r="F32" i="7" s="1"/>
  <c r="A33" i="7"/>
  <c r="E32" i="7" l="1"/>
  <c r="C33" i="7"/>
  <c r="E33" i="7" s="1"/>
  <c r="B33" i="7"/>
  <c r="A34" i="7"/>
  <c r="F33" i="7" l="1"/>
  <c r="B34" i="7"/>
  <c r="C34" i="7"/>
  <c r="F34" i="7" s="1"/>
  <c r="A35" i="7"/>
  <c r="E34" i="7" l="1"/>
  <c r="C35" i="7"/>
  <c r="E35" i="7" s="1"/>
  <c r="B35" i="7"/>
  <c r="A36" i="7"/>
  <c r="F35" i="7" l="1"/>
  <c r="B36" i="7"/>
  <c r="C36" i="7"/>
  <c r="F36" i="7" s="1"/>
  <c r="A37" i="7"/>
  <c r="E36" i="7" l="1"/>
  <c r="C37" i="7"/>
  <c r="E37" i="7" s="1"/>
  <c r="B37" i="7"/>
  <c r="A38" i="7"/>
  <c r="B38" i="7" l="1"/>
  <c r="C38" i="7"/>
  <c r="E38" i="7" s="1"/>
  <c r="F37" i="7"/>
  <c r="A39" i="7"/>
  <c r="F38" i="7" l="1"/>
  <c r="C39" i="7"/>
  <c r="F39" i="7" s="1"/>
  <c r="B39" i="7"/>
  <c r="A40" i="7"/>
  <c r="B40" i="7" l="1"/>
  <c r="C40" i="7"/>
  <c r="E40" i="7" s="1"/>
  <c r="E39" i="7"/>
  <c r="A41" i="7"/>
  <c r="F40" i="7" l="1"/>
  <c r="C41" i="7"/>
  <c r="E41" i="7" s="1"/>
  <c r="B41" i="7"/>
  <c r="A42" i="7"/>
  <c r="F41" i="7" l="1"/>
  <c r="B42" i="7"/>
  <c r="C42" i="7"/>
  <c r="E42" i="7" s="1"/>
  <c r="A43" i="7"/>
  <c r="F42" i="7" l="1"/>
  <c r="C43" i="7"/>
  <c r="E43" i="7" s="1"/>
  <c r="B43" i="7"/>
  <c r="A44" i="7"/>
  <c r="A45" i="7" l="1"/>
  <c r="B44" i="7"/>
  <c r="C44" i="7"/>
  <c r="F44" i="7" s="1"/>
  <c r="C13" i="7" s="1"/>
  <c r="F43" i="7"/>
  <c r="E44" i="7" l="1"/>
  <c r="C12" i="7" s="1"/>
  <c r="C45" i="7"/>
  <c r="E45" i="7" s="1"/>
  <c r="A46" i="7"/>
  <c r="B45" i="7"/>
  <c r="F45" i="7" l="1"/>
  <c r="B46" i="7"/>
  <c r="A47" i="7"/>
  <c r="C46" i="7"/>
  <c r="E46" i="7" s="1"/>
  <c r="F46" i="7" l="1"/>
  <c r="A48" i="7"/>
  <c r="B47" i="7"/>
  <c r="C47" i="7"/>
  <c r="F47" i="7" s="1"/>
  <c r="A49" i="7" l="1"/>
  <c r="B48" i="7"/>
  <c r="C48" i="7"/>
  <c r="F48" i="7" s="1"/>
  <c r="E47" i="7"/>
  <c r="E48" i="7" l="1"/>
  <c r="B49" i="7"/>
  <c r="C49" i="7"/>
  <c r="E49" i="7" s="1"/>
  <c r="F49" i="7" l="1"/>
</calcChain>
</file>

<file path=xl/sharedStrings.xml><?xml version="1.0" encoding="utf-8"?>
<sst xmlns="http://schemas.openxmlformats.org/spreadsheetml/2006/main" count="68" uniqueCount="39">
  <si>
    <t>Перейти к статье &gt;&gt;&gt;</t>
  </si>
  <si>
    <t>Файл скачан с сайта excel2.ru &gt;&gt;&gt;</t>
  </si>
  <si>
    <t>EXCEL2.RU - профессиональные приемы для всех &gt;&gt;&gt;</t>
  </si>
  <si>
    <t>Хорошая новость! Большинство задач, которые Вы хотите решить с помощью MS EXCEL – уже давно решены! 
На нашем сайте Вы найдете решения множества из наиболее часто встречающихся задач. Сайт содержит более 500 качественно оформленных статей с файлами примеров.</t>
  </si>
  <si>
    <t>Миссия нашего сайта - превратить Вашу работу в MS EXCEL в приятное времяпрепровождение и ускорить решение Ваших задач. Мы постоянно работаем над содержанием и оформлением нашего сайта и благодарим активных пользователей за поддержку и неоценимую помощь в нашей работе.</t>
  </si>
  <si>
    <t>Гипергеометрическое распределение. Дискретные распределения в MS EXCEL</t>
  </si>
  <si>
    <t>Генеральная совокупность состоит из конечного числа элементов (N).</t>
  </si>
  <si>
    <t>N</t>
  </si>
  <si>
    <t>D</t>
  </si>
  <si>
    <t>n</t>
  </si>
  <si>
    <t>Размер выборки n (выборка производится без возвращения отобранного элемента обратно в ГС (перед отбором следующего элемента))</t>
  </si>
  <si>
    <t>x</t>
  </si>
  <si>
    <t>D элементов из N обладают неким свойством, например, эти элементы - годны (D&lt;=N)</t>
  </si>
  <si>
    <t>Количество годных элементов в выборке из n элементов (x&lt;=n)</t>
  </si>
  <si>
    <t>х</t>
  </si>
  <si>
    <t>Вероятность, что в выборке будет ХОТЯ БЫ x годных элементов, т.е. P(X&gt;=x)</t>
  </si>
  <si>
    <t>P(X&gt;=x)</t>
  </si>
  <si>
    <t>P(X&lt;=х)</t>
  </si>
  <si>
    <t>P(X=х)</t>
  </si>
  <si>
    <t>Значение</t>
  </si>
  <si>
    <t>Параметр</t>
  </si>
  <si>
    <t>p(x)</t>
  </si>
  <si>
    <t>Функция распределения</t>
  </si>
  <si>
    <t>Плотность вероятности</t>
  </si>
  <si>
    <t>Формула</t>
  </si>
  <si>
    <t>Функция ГИПЕРГЕОМ.РАСП</t>
  </si>
  <si>
    <t>Мат.ожидание (среднее)</t>
  </si>
  <si>
    <t>Дисперсия</t>
  </si>
  <si>
    <t>для Мат.ожидания</t>
  </si>
  <si>
    <t>для Дисперсии</t>
  </si>
  <si>
    <t>Функция ГИПЕРГЕОМЕТ</t>
  </si>
  <si>
    <t>Мода</t>
  </si>
  <si>
    <t>n_</t>
  </si>
  <si>
    <t>Коэфф. ассиметрии</t>
  </si>
  <si>
    <t>макс х</t>
  </si>
  <si>
    <t>Максимальное х равно наименьшему из параметров n и D</t>
  </si>
  <si>
    <t>P(X&lt;=x): вероятность, что в выборке будет x или меньше годных элементов.</t>
  </si>
  <si>
    <t xml:space="preserve"> </t>
  </si>
  <si>
    <t>Задать вопрос в нашу группу VK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</si>
</sst>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$&quot;* #,##0.00_);_(&quot;$&quot;* \(#,##0.00\);_(&quot;$&quot;* &quot;-&quot;??_);_(@_)"/>
    <numFmt numFmtId="165" formatCode="0.000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color theme="1" tint="0.14999847407452621"/>
      <name val="Calibri"/>
      <family val="2"/>
      <charset val="204"/>
      <scheme val="minor"/>
    </font>
    <font>
      <b/>
      <sz val="12"/>
      <color theme="1" tint="0.1499984740745262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20"/>
      <color theme="0"/>
      <name val="Calibri"/>
      <family val="2"/>
      <charset val="204"/>
      <scheme val="minor"/>
    </font>
    <font>
      <sz val="10"/>
      <name val="MS Sans Serif"/>
      <family val="2"/>
    </font>
    <font>
      <u/>
      <sz val="12"/>
      <color theme="10"/>
      <name val="Arial Narrow"/>
      <family val="2"/>
      <charset val="204"/>
    </font>
    <font>
      <sz val="12"/>
      <name val="Arial Narrow"/>
      <family val="2"/>
      <charset val="204"/>
    </font>
    <font>
      <sz val="8"/>
      <name val="Helv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4"/>
      <color theme="2" tint="-0.749992370372631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9" fillId="0" borderId="0">
      <alignment horizontal="left"/>
    </xf>
  </cellStyleXfs>
  <cellXfs count="24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/>
    <xf numFmtId="0" fontId="5" fillId="3" borderId="0" xfId="3" applyFont="1" applyFill="1" applyAlignment="1" applyProtection="1">
      <alignment vertical="center"/>
    </xf>
    <xf numFmtId="0" fontId="10" fillId="0" borderId="0" xfId="1" applyFont="1"/>
    <xf numFmtId="0" fontId="11" fillId="0" borderId="0" xfId="1" applyFont="1"/>
    <xf numFmtId="0" fontId="12" fillId="0" borderId="0" xfId="1" applyFont="1"/>
    <xf numFmtId="0" fontId="8" fillId="0" borderId="0" xfId="7"/>
    <xf numFmtId="0" fontId="13" fillId="4" borderId="0" xfId="7" applyFont="1" applyFill="1" applyAlignment="1">
      <alignment vertical="center" wrapText="1"/>
    </xf>
    <xf numFmtId="0" fontId="4" fillId="2" borderId="0" xfId="2" applyFill="1" applyAlignment="1" applyProtection="1"/>
    <xf numFmtId="0" fontId="10" fillId="0" borderId="1" xfId="1" applyFont="1" applyBorder="1"/>
    <xf numFmtId="0" fontId="11" fillId="0" borderId="1" xfId="1" applyFont="1" applyBorder="1"/>
    <xf numFmtId="0" fontId="10" fillId="5" borderId="1" xfId="1" applyFont="1" applyFill="1" applyBorder="1"/>
    <xf numFmtId="0" fontId="14" fillId="0" borderId="1" xfId="1" applyFont="1" applyBorder="1"/>
    <xf numFmtId="0" fontId="11" fillId="6" borderId="1" xfId="1" applyFont="1" applyFill="1" applyBorder="1"/>
    <xf numFmtId="0" fontId="11" fillId="0" borderId="1" xfId="1" applyFont="1" applyBorder="1" applyAlignment="1">
      <alignment horizontal="centerContinuous"/>
    </xf>
    <xf numFmtId="0" fontId="10" fillId="0" borderId="1" xfId="1" applyFont="1" applyBorder="1" applyAlignment="1">
      <alignment wrapText="1"/>
    </xf>
    <xf numFmtId="2" fontId="10" fillId="0" borderId="1" xfId="1" applyNumberFormat="1" applyFont="1" applyBorder="1"/>
    <xf numFmtId="165" fontId="10" fillId="0" borderId="1" xfId="1" applyNumberFormat="1" applyFont="1" applyBorder="1"/>
    <xf numFmtId="165" fontId="10" fillId="0" borderId="0" xfId="1" applyNumberFormat="1" applyFont="1" applyBorder="1"/>
    <xf numFmtId="0" fontId="10" fillId="0" borderId="2" xfId="1" applyFont="1" applyBorder="1"/>
    <xf numFmtId="0" fontId="10" fillId="6" borderId="1" xfId="1" applyFont="1" applyFill="1" applyBorder="1"/>
    <xf numFmtId="0" fontId="5" fillId="3" borderId="0" xfId="2" applyFont="1" applyFill="1" applyAlignment="1" applyProtection="1">
      <alignment horizontal="center" vertical="center"/>
    </xf>
    <xf numFmtId="0" fontId="4" fillId="2" borderId="0" xfId="2" applyFill="1" applyAlignment="1" applyProtection="1">
      <alignment horizontal="right"/>
    </xf>
  </cellXfs>
  <cellStyles count="9">
    <cellStyle name="Currency_TapePivot" xfId="4"/>
    <cellStyle name="Normal_ALLOC1" xfId="5"/>
    <cellStyle name="Гиперссылка" xfId="2" builtinId="8"/>
    <cellStyle name="Гиперссылка 2" xfId="6"/>
    <cellStyle name="Гиперссылка 3" xfId="3"/>
    <cellStyle name="Обычный" xfId="0" builtinId="0"/>
    <cellStyle name="Обычный 2" xfId="1"/>
    <cellStyle name="Обычный 2 2" xfId="7"/>
    <cellStyle name="Обычный 3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График!$H$16</c:f>
          <c:strCache>
            <c:ptCount val="1"/>
            <c:pt idx="0">
              <c:v>Гипергеометрическое распределение H(n=30; D=200; N=1000)</c:v>
            </c:pt>
          </c:strCache>
        </c:strRef>
      </c:tx>
      <c:layout/>
      <c:overlay val="0"/>
      <c:txPr>
        <a:bodyPr/>
        <a:lstStyle/>
        <a:p>
          <a:pPr>
            <a:defRPr sz="1050"/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График!$C$17</c:f>
              <c:strCache>
                <c:ptCount val="1"/>
                <c:pt idx="0">
                  <c:v>Плотность вероятности</c:v>
                </c:pt>
              </c:strCache>
            </c:strRef>
          </c:tx>
          <c:invertIfNegative val="0"/>
          <c:cat>
            <c:numRef>
              <c:f>График!$A$19:$A$38</c:f>
              <c:numCache>
                <c:formatCode>General</c:formatCode>
                <c:ptCount val="2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</c:numCache>
            </c:numRef>
          </c:cat>
          <c:val>
            <c:numRef>
              <c:f>График!$C$19:$C$38</c:f>
              <c:numCache>
                <c:formatCode>General</c:formatCode>
                <c:ptCount val="20"/>
                <c:pt idx="0">
                  <c:v>1.1076391656193209E-3</c:v>
                </c:pt>
                <c:pt idx="1">
                  <c:v>8.6197600437301122E-3</c:v>
                </c:pt>
                <c:pt idx="2">
                  <c:v>3.2218027987284008E-2</c:v>
                </c:pt>
                <c:pt idx="3">
                  <c:v>7.702317686998815E-2</c:v>
                </c:pt>
                <c:pt idx="4">
                  <c:v>0.13232760909931107</c:v>
                </c:pt>
                <c:pt idx="5">
                  <c:v>0.17402361186324883</c:v>
                </c:pt>
                <c:pt idx="6">
                  <c:v>0.1822090008233114</c:v>
                </c:pt>
                <c:pt idx="7">
                  <c:v>0.15597814080406999</c:v>
                </c:pt>
                <c:pt idx="8">
                  <c:v>0.11124469264609051</c:v>
                </c:pt>
                <c:pt idx="9">
                  <c:v>6.7022904255753205E-2</c:v>
                </c:pt>
                <c:pt idx="10">
                  <c:v>3.4465239611516228E-2</c:v>
                </c:pt>
                <c:pt idx="11">
                  <c:v>1.5244780645298812E-2</c:v>
                </c:pt>
                <c:pt idx="12">
                  <c:v>5.8337603684215349E-3</c:v>
                </c:pt>
                <c:pt idx="13">
                  <c:v>1.9394287343293599E-3</c:v>
                </c:pt>
                <c:pt idx="14">
                  <c:v>5.6172047616918691E-4</c:v>
                </c:pt>
                <c:pt idx="15">
                  <c:v>1.4196858913626402E-4</c:v>
                </c:pt>
                <c:pt idx="16">
                  <c:v>3.1326561295573562E-5</c:v>
                </c:pt>
                <c:pt idx="17">
                  <c:v>6.0316332982582894E-6</c:v>
                </c:pt>
                <c:pt idx="18">
                  <c:v>1.0116508471909518E-6</c:v>
                </c:pt>
                <c:pt idx="19">
                  <c:v>1.4738479422753876E-7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0F-4D43-BA24-6D15AEA994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592384"/>
        <c:axId val="134593920"/>
      </c:barChart>
      <c:lineChart>
        <c:grouping val="standard"/>
        <c:varyColors val="0"/>
        <c:ser>
          <c:idx val="0"/>
          <c:order val="0"/>
          <c:tx>
            <c:strRef>
              <c:f>График!$B$17</c:f>
              <c:strCache>
                <c:ptCount val="1"/>
                <c:pt idx="0">
                  <c:v>Функция распределения</c:v>
                </c:pt>
              </c:strCache>
            </c:strRef>
          </c:tx>
          <c:spPr>
            <a:ln w="19050">
              <a:prstDash val="dash"/>
            </a:ln>
          </c:spPr>
          <c:marker>
            <c:symbol val="circle"/>
            <c:size val="7"/>
          </c:marker>
          <c:cat>
            <c:numRef>
              <c:f>График!$A$19:$A$38</c:f>
              <c:numCache>
                <c:formatCode>General</c:formatCode>
                <c:ptCount val="2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</c:numCache>
            </c:numRef>
          </c:cat>
          <c:val>
            <c:numRef>
              <c:f>График!$B$19:$B$38</c:f>
              <c:numCache>
                <c:formatCode>General</c:formatCode>
                <c:ptCount val="20"/>
                <c:pt idx="0">
                  <c:v>1.1076391656193209E-3</c:v>
                </c:pt>
                <c:pt idx="1">
                  <c:v>9.7273992093494313E-3</c:v>
                </c:pt>
                <c:pt idx="2">
                  <c:v>4.1945427196633446E-2</c:v>
                </c:pt>
                <c:pt idx="3">
                  <c:v>0.11896860406662159</c:v>
                </c:pt>
                <c:pt idx="4">
                  <c:v>0.2512962131659327</c:v>
                </c:pt>
                <c:pt idx="5">
                  <c:v>0.42531982502918153</c:v>
                </c:pt>
                <c:pt idx="6">
                  <c:v>0.6075288258524929</c:v>
                </c:pt>
                <c:pt idx="7">
                  <c:v>0.76350696665656315</c:v>
                </c:pt>
                <c:pt idx="8">
                  <c:v>0.87475165930265375</c:v>
                </c:pt>
                <c:pt idx="9">
                  <c:v>0.94177456355840694</c:v>
                </c:pt>
                <c:pt idx="10">
                  <c:v>0.97623980316992309</c:v>
                </c:pt>
                <c:pt idx="11">
                  <c:v>0.99148458381522186</c:v>
                </c:pt>
                <c:pt idx="12">
                  <c:v>0.9973183441836434</c:v>
                </c:pt>
                <c:pt idx="13">
                  <c:v>0.9992577729179728</c:v>
                </c:pt>
                <c:pt idx="14">
                  <c:v>0.999819493394142</c:v>
                </c:pt>
                <c:pt idx="15">
                  <c:v>0.99996146198327829</c:v>
                </c:pt>
                <c:pt idx="16">
                  <c:v>0.99999278854457385</c:v>
                </c:pt>
                <c:pt idx="17">
                  <c:v>0.99999882017787212</c:v>
                </c:pt>
                <c:pt idx="18">
                  <c:v>0.99999983182871932</c:v>
                </c:pt>
                <c:pt idx="19">
                  <c:v>0.99999997921351347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0F-4D43-BA24-6D15AEA994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592384"/>
        <c:axId val="134593920"/>
      </c:lineChart>
      <c:catAx>
        <c:axId val="134592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4593920"/>
        <c:crosses val="autoZero"/>
        <c:auto val="1"/>
        <c:lblAlgn val="ctr"/>
        <c:lblOffset val="100"/>
        <c:noMultiLvlLbl val="0"/>
      </c:catAx>
      <c:valAx>
        <c:axId val="134593920"/>
        <c:scaling>
          <c:orientation val="minMax"/>
          <c:max val="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459238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723899</xdr:colOff>
      <xdr:row>17</xdr:row>
      <xdr:rowOff>0</xdr:rowOff>
    </xdr:from>
    <xdr:to>
      <xdr:col>13</xdr:col>
      <xdr:colOff>609599</xdr:colOff>
      <xdr:row>44</xdr:row>
      <xdr:rowOff>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vk.com/excel2ru" TargetMode="External"/><Relationship Id="rId2" Type="http://schemas.openxmlformats.org/officeDocument/2006/relationships/hyperlink" Target="http://excel2.ru/articles/gipergeometricheskoe-raspredelenie-diskretnye-raspredeleniya-v-ms-excel?utm_source=organic_file&amp;utm_medium=file&amp;utm_campaign=file_download" TargetMode="External"/><Relationship Id="rId1" Type="http://schemas.openxmlformats.org/officeDocument/2006/relationships/hyperlink" Target="http://www.excel2.ru/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vk.com/excel2ru" TargetMode="External"/><Relationship Id="rId2" Type="http://schemas.openxmlformats.org/officeDocument/2006/relationships/hyperlink" Target="http://excel2.ru/articles/gipergeometricheskoe-raspredelenie-diskretnye-raspredeleniya-v-ms-excel?utm_source=organic_file&amp;utm_medium=file&amp;utm_campaign=file_download" TargetMode="External"/><Relationship Id="rId1" Type="http://schemas.openxmlformats.org/officeDocument/2006/relationships/hyperlink" Target="http://www.excel2.ru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excel2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abSelected="1" workbookViewId="0">
      <selection activeCell="I2" sqref="I2"/>
    </sheetView>
  </sheetViews>
  <sheetFormatPr defaultRowHeight="12.75" x14ac:dyDescent="0.2"/>
  <cols>
    <col min="1" max="2" width="10.85546875" style="4" customWidth="1"/>
    <col min="3" max="3" width="11.7109375" style="4" customWidth="1"/>
    <col min="4" max="9" width="10.85546875" style="4" customWidth="1"/>
    <col min="10" max="10" width="12" style="4" bestFit="1" customWidth="1"/>
    <col min="11" max="12" width="9.140625" style="4"/>
    <col min="13" max="13" width="10.42578125" style="4" customWidth="1"/>
    <col min="14" max="268" width="9.140625" style="4"/>
    <col min="269" max="269" width="10" style="4" customWidth="1"/>
    <col min="270" max="349" width="9.140625" style="4"/>
    <col min="350" max="350" width="8.5703125" style="4" customWidth="1"/>
    <col min="351" max="16384" width="9.140625" style="4"/>
  </cols>
  <sheetData>
    <row r="1" spans="1:9" ht="26.25" x14ac:dyDescent="0.2">
      <c r="A1" s="3" t="s">
        <v>1</v>
      </c>
      <c r="B1" s="3"/>
      <c r="C1" s="3"/>
      <c r="D1" s="3"/>
      <c r="E1" s="3"/>
      <c r="F1" s="3"/>
      <c r="G1" s="3"/>
      <c r="H1" s="3"/>
      <c r="I1" s="3"/>
    </row>
    <row r="2" spans="1:9" ht="15.75" x14ac:dyDescent="0.25">
      <c r="A2" s="9" t="s">
        <v>0</v>
      </c>
      <c r="B2" s="2"/>
      <c r="C2" s="2"/>
      <c r="D2" s="2"/>
      <c r="E2" s="2"/>
      <c r="F2" s="2"/>
      <c r="G2" s="2"/>
      <c r="H2" s="2"/>
      <c r="I2" s="23" t="s">
        <v>38</v>
      </c>
    </row>
    <row r="3" spans="1:9" ht="18.75" x14ac:dyDescent="0.2">
      <c r="A3" s="1" t="s">
        <v>5</v>
      </c>
      <c r="B3" s="1"/>
      <c r="C3" s="1"/>
      <c r="D3" s="1"/>
      <c r="E3" s="1"/>
      <c r="F3" s="1"/>
      <c r="G3" s="1"/>
      <c r="H3" s="1"/>
      <c r="I3" s="1"/>
    </row>
    <row r="4" spans="1:9" ht="15.75" x14ac:dyDescent="0.25">
      <c r="A4" s="6"/>
      <c r="B4" s="6"/>
      <c r="C4" s="6"/>
      <c r="D4" s="6"/>
      <c r="E4" s="6"/>
      <c r="F4" s="6"/>
      <c r="G4" s="6"/>
      <c r="H4" s="6"/>
      <c r="I4" s="6"/>
    </row>
    <row r="5" spans="1:9" x14ac:dyDescent="0.2">
      <c r="A5" s="11" t="s">
        <v>20</v>
      </c>
      <c r="B5" s="11" t="s">
        <v>19</v>
      </c>
    </row>
    <row r="6" spans="1:9" x14ac:dyDescent="0.2">
      <c r="A6" s="10" t="s">
        <v>7</v>
      </c>
      <c r="B6" s="12">
        <v>100</v>
      </c>
      <c r="C6" s="4" t="s">
        <v>6</v>
      </c>
    </row>
    <row r="7" spans="1:9" x14ac:dyDescent="0.2">
      <c r="A7" s="10" t="s">
        <v>8</v>
      </c>
      <c r="B7" s="12">
        <v>5</v>
      </c>
      <c r="C7" s="4" t="s">
        <v>12</v>
      </c>
    </row>
    <row r="8" spans="1:9" x14ac:dyDescent="0.2">
      <c r="A8" s="10" t="s">
        <v>9</v>
      </c>
      <c r="B8" s="12">
        <v>10</v>
      </c>
      <c r="C8" s="4" t="s">
        <v>10</v>
      </c>
    </row>
    <row r="9" spans="1:9" x14ac:dyDescent="0.2">
      <c r="A9" s="10" t="s">
        <v>11</v>
      </c>
      <c r="B9" s="12">
        <v>2</v>
      </c>
      <c r="C9" s="4" t="s">
        <v>13</v>
      </c>
    </row>
    <row r="10" spans="1:9" x14ac:dyDescent="0.2">
      <c r="A10" s="10" t="s">
        <v>34</v>
      </c>
      <c r="B10" s="10">
        <f>MIN(B8,B7)</f>
        <v>5</v>
      </c>
      <c r="C10" s="4" t="s">
        <v>35</v>
      </c>
    </row>
    <row r="12" spans="1:9" x14ac:dyDescent="0.2">
      <c r="A12" s="10" t="str">
        <f>"P(X="&amp;B9&amp;")"</f>
        <v>P(X=2)</v>
      </c>
      <c r="B12" s="10">
        <f>_xlfn.HYPGEOM.DIST(B9,B8,B7,B6,FALSE)</f>
        <v>7.0218809173153762E-2</v>
      </c>
      <c r="C12" s="4" t="str">
        <f>"Вероятность, что в выборке из n элементов будет ровно "&amp;B9&amp;" годных элемента"</f>
        <v>Вероятность, что в выборке из n элементов будет ровно 2 годных элемента</v>
      </c>
    </row>
    <row r="14" spans="1:9" x14ac:dyDescent="0.2">
      <c r="A14" s="4" t="s">
        <v>36</v>
      </c>
    </row>
    <row r="15" spans="1:9" x14ac:dyDescent="0.2">
      <c r="B15" s="14" t="s">
        <v>25</v>
      </c>
      <c r="C15" s="14"/>
      <c r="D15" s="15" t="s">
        <v>24</v>
      </c>
      <c r="E15" s="15"/>
      <c r="F15" s="14" t="s">
        <v>30</v>
      </c>
      <c r="G15" s="21"/>
    </row>
    <row r="16" spans="1:9" x14ac:dyDescent="0.2">
      <c r="A16" s="11" t="s">
        <v>14</v>
      </c>
      <c r="B16" s="11" t="s">
        <v>17</v>
      </c>
      <c r="C16" s="11" t="s">
        <v>18</v>
      </c>
      <c r="D16" s="11" t="s">
        <v>17</v>
      </c>
      <c r="E16" s="11" t="s">
        <v>18</v>
      </c>
      <c r="F16" s="11" t="s">
        <v>17</v>
      </c>
      <c r="G16" s="11" t="s">
        <v>18</v>
      </c>
    </row>
    <row r="17" spans="1:13" x14ac:dyDescent="0.2">
      <c r="A17" s="10">
        <v>0</v>
      </c>
      <c r="B17" s="10">
        <f>_xlfn.HYPGEOM.DIST($A17,$B$8,$B$7,$B$6,TRUE)</f>
        <v>0.58375236692615173</v>
      </c>
      <c r="C17" s="10">
        <f>_xlfn.HYPGEOM.DIST($A17,$B$8,$B$7,$B$6,FALSE)</f>
        <v>0.58375236692615173</v>
      </c>
      <c r="D17" s="10">
        <f t="shared" ref="D17:D27" ca="1" si="0">SUMPRODUCT(COMBIN($B$7,ROW(INDIRECT("A1:A"&amp;A18))-1)*COMBIN($B$6-$B$7,$B$8-ROW(INDIRECT("A1:A"&amp;A18))+1)/COMBIN($B$6,$B$8))</f>
        <v>0.58375236692615173</v>
      </c>
      <c r="E17" s="10">
        <f t="shared" ref="E17:E27" si="1">COMBIN($B$7,A17)*COMBIN($B$6-$B$7,$B$8-A17)/COMBIN($B$6,$B$8)</f>
        <v>0.58375236692615173</v>
      </c>
      <c r="F17" s="10">
        <f t="shared" ref="F17:F27" ca="1" si="2">SUMPRODUCT(_xlfn.HYPGEOM.DIST(ROW(INDIRECT("A1:A"&amp;A18))-1,$B$8,$B$7,$B$6,FALSE))</f>
        <v>0.58375236692615173</v>
      </c>
      <c r="G17" s="10">
        <f t="shared" ref="G17:G27" si="3">HYPGEOMDIST(A17,$B$8,$B$7,$B$6)</f>
        <v>0.58375236692615173</v>
      </c>
    </row>
    <row r="18" spans="1:13" x14ac:dyDescent="0.2">
      <c r="A18" s="10">
        <f t="shared" ref="A18:A27" si="4">A17+1</f>
        <v>1</v>
      </c>
      <c r="B18" s="10">
        <f t="shared" ref="B18:B27" si="5">_xlfn.HYPGEOM.DIST($A18,$B$8,$B$7,$B$6,TRUE)</f>
        <v>0.92314327792972861</v>
      </c>
      <c r="C18" s="10">
        <f t="shared" ref="C18:C27" si="6">_xlfn.HYPGEOM.DIST($A18,$B$8,$B$7,$B$6,FALSE)</f>
        <v>0.3393909110035766</v>
      </c>
      <c r="D18" s="10">
        <f t="shared" ca="1" si="0"/>
        <v>0.92314327792972839</v>
      </c>
      <c r="E18" s="10">
        <f t="shared" si="1"/>
        <v>0.3393909110035766</v>
      </c>
      <c r="F18" s="10">
        <f t="shared" ca="1" si="2"/>
        <v>0.92314327792972839</v>
      </c>
      <c r="G18" s="10">
        <f t="shared" si="3"/>
        <v>0.3393909110035766</v>
      </c>
      <c r="M18" s="4" t="s">
        <v>37</v>
      </c>
    </row>
    <row r="19" spans="1:13" x14ac:dyDescent="0.2">
      <c r="A19" s="10">
        <f t="shared" si="4"/>
        <v>2</v>
      </c>
      <c r="B19" s="10">
        <f t="shared" si="5"/>
        <v>0.99336208710288243</v>
      </c>
      <c r="C19" s="10">
        <f t="shared" si="6"/>
        <v>7.0218809173153762E-2</v>
      </c>
      <c r="D19" s="10">
        <f t="shared" ca="1" si="0"/>
        <v>0.99336208710288221</v>
      </c>
      <c r="E19" s="10">
        <f t="shared" si="1"/>
        <v>7.0218809173153776E-2</v>
      </c>
      <c r="F19" s="10">
        <f t="shared" ca="1" si="2"/>
        <v>0.9933620871028821</v>
      </c>
      <c r="G19" s="10">
        <f t="shared" si="3"/>
        <v>7.0218809173153762E-2</v>
      </c>
    </row>
    <row r="20" spans="1:13" x14ac:dyDescent="0.2">
      <c r="A20" s="10">
        <f t="shared" si="4"/>
        <v>3</v>
      </c>
      <c r="B20" s="10">
        <f t="shared" si="5"/>
        <v>0.99974561520953276</v>
      </c>
      <c r="C20" s="10">
        <f t="shared" si="6"/>
        <v>6.3835281066503434E-3</v>
      </c>
      <c r="D20" s="10">
        <f t="shared" ca="1" si="0"/>
        <v>0.99974561520953253</v>
      </c>
      <c r="E20" s="10">
        <f t="shared" si="1"/>
        <v>6.3835281066503434E-3</v>
      </c>
      <c r="F20" s="10">
        <f t="shared" ca="1" si="2"/>
        <v>0.99974561520953242</v>
      </c>
      <c r="G20" s="10">
        <f t="shared" si="3"/>
        <v>6.3835281066503434E-3</v>
      </c>
    </row>
    <row r="21" spans="1:13" x14ac:dyDescent="0.2">
      <c r="A21" s="10">
        <f t="shared" si="4"/>
        <v>4</v>
      </c>
      <c r="B21" s="10">
        <f t="shared" si="5"/>
        <v>0.99999665283170436</v>
      </c>
      <c r="C21" s="10">
        <f t="shared" si="6"/>
        <v>2.5103762217164305E-4</v>
      </c>
      <c r="D21" s="10">
        <f t="shared" ca="1" si="0"/>
        <v>0.99999665283170414</v>
      </c>
      <c r="E21" s="10">
        <f t="shared" si="1"/>
        <v>2.5103762217164273E-4</v>
      </c>
      <c r="F21" s="10">
        <f t="shared" ca="1" si="2"/>
        <v>0.99999665283170402</v>
      </c>
      <c r="G21" s="10">
        <f t="shared" si="3"/>
        <v>2.5103762217164305E-4</v>
      </c>
    </row>
    <row r="22" spans="1:13" x14ac:dyDescent="0.2">
      <c r="A22" s="10">
        <f t="shared" si="4"/>
        <v>5</v>
      </c>
      <c r="B22" s="10">
        <f t="shared" si="5"/>
        <v>1</v>
      </c>
      <c r="C22" s="10">
        <f t="shared" si="6"/>
        <v>3.3471682956219075E-6</v>
      </c>
      <c r="D22" s="10">
        <f t="shared" ca="1" si="0"/>
        <v>0.99999999999999978</v>
      </c>
      <c r="E22" s="10">
        <f t="shared" si="1"/>
        <v>3.3471682956219032E-6</v>
      </c>
      <c r="F22" s="10">
        <f t="shared" ca="1" si="2"/>
        <v>0.99999999999999967</v>
      </c>
      <c r="G22" s="10">
        <f t="shared" si="3"/>
        <v>3.3471682956219075E-6</v>
      </c>
    </row>
    <row r="23" spans="1:13" x14ac:dyDescent="0.2">
      <c r="A23" s="10">
        <f t="shared" si="4"/>
        <v>6</v>
      </c>
      <c r="B23" s="10">
        <f t="shared" si="5"/>
        <v>1</v>
      </c>
      <c r="C23" s="10">
        <f t="shared" si="6"/>
        <v>0</v>
      </c>
      <c r="D23" s="10" t="e">
        <f t="shared" ca="1" si="0"/>
        <v>#NUM!</v>
      </c>
      <c r="E23" s="10" t="e">
        <f t="shared" si="1"/>
        <v>#NUM!</v>
      </c>
      <c r="F23" s="10">
        <f t="shared" ca="1" si="2"/>
        <v>0.99999999999999967</v>
      </c>
      <c r="G23" s="10">
        <f t="shared" si="3"/>
        <v>0</v>
      </c>
    </row>
    <row r="24" spans="1:13" x14ac:dyDescent="0.2">
      <c r="A24" s="10">
        <f t="shared" si="4"/>
        <v>7</v>
      </c>
      <c r="B24" s="10">
        <f t="shared" si="5"/>
        <v>1</v>
      </c>
      <c r="C24" s="10">
        <f t="shared" si="6"/>
        <v>0</v>
      </c>
      <c r="D24" s="10" t="e">
        <f t="shared" ca="1" si="0"/>
        <v>#NUM!</v>
      </c>
      <c r="E24" s="10" t="e">
        <f t="shared" si="1"/>
        <v>#NUM!</v>
      </c>
      <c r="F24" s="10">
        <f t="shared" ca="1" si="2"/>
        <v>0.99999999999999967</v>
      </c>
      <c r="G24" s="10">
        <f t="shared" si="3"/>
        <v>0</v>
      </c>
    </row>
    <row r="25" spans="1:13" x14ac:dyDescent="0.2">
      <c r="A25" s="10">
        <f t="shared" si="4"/>
        <v>8</v>
      </c>
      <c r="B25" s="10">
        <f t="shared" si="5"/>
        <v>1</v>
      </c>
      <c r="C25" s="10">
        <f t="shared" si="6"/>
        <v>0</v>
      </c>
      <c r="D25" s="10" t="e">
        <f t="shared" ca="1" si="0"/>
        <v>#NUM!</v>
      </c>
      <c r="E25" s="10" t="e">
        <f t="shared" si="1"/>
        <v>#NUM!</v>
      </c>
      <c r="F25" s="10">
        <f t="shared" ca="1" si="2"/>
        <v>0.99999999999999967</v>
      </c>
      <c r="G25" s="10">
        <f t="shared" si="3"/>
        <v>0</v>
      </c>
    </row>
    <row r="26" spans="1:13" x14ac:dyDescent="0.2">
      <c r="A26" s="10">
        <f t="shared" si="4"/>
        <v>9</v>
      </c>
      <c r="B26" s="10">
        <f t="shared" si="5"/>
        <v>1</v>
      </c>
      <c r="C26" s="10">
        <f t="shared" si="6"/>
        <v>0</v>
      </c>
      <c r="D26" s="10" t="e">
        <f t="shared" ca="1" si="0"/>
        <v>#NUM!</v>
      </c>
      <c r="E26" s="10" t="e">
        <f t="shared" si="1"/>
        <v>#NUM!</v>
      </c>
      <c r="F26" s="10">
        <f t="shared" ca="1" si="2"/>
        <v>0.99999999999999967</v>
      </c>
      <c r="G26" s="10">
        <f t="shared" si="3"/>
        <v>0</v>
      </c>
    </row>
    <row r="27" spans="1:13" x14ac:dyDescent="0.2">
      <c r="A27" s="10">
        <f t="shared" si="4"/>
        <v>10</v>
      </c>
      <c r="B27" s="10">
        <f t="shared" si="5"/>
        <v>1</v>
      </c>
      <c r="C27" s="10">
        <f t="shared" si="6"/>
        <v>0</v>
      </c>
      <c r="D27" s="10" t="e">
        <f t="shared" ca="1" si="0"/>
        <v>#REF!</v>
      </c>
      <c r="E27" s="10" t="e">
        <f t="shared" si="1"/>
        <v>#NUM!</v>
      </c>
      <c r="F27" s="10" t="e">
        <f t="shared" ca="1" si="2"/>
        <v>#REF!</v>
      </c>
      <c r="G27" s="10">
        <f t="shared" si="3"/>
        <v>0</v>
      </c>
    </row>
    <row r="29" spans="1:13" x14ac:dyDescent="0.2">
      <c r="A29" s="4" t="s">
        <v>15</v>
      </c>
    </row>
    <row r="30" spans="1:13" x14ac:dyDescent="0.2">
      <c r="F30" s="13">
        <v>1</v>
      </c>
      <c r="G30" s="13">
        <v>2</v>
      </c>
      <c r="H30" s="13">
        <v>3</v>
      </c>
      <c r="I30" s="13">
        <v>4</v>
      </c>
      <c r="J30" s="13">
        <v>5</v>
      </c>
    </row>
    <row r="31" spans="1:13" x14ac:dyDescent="0.2">
      <c r="F31" s="10" t="str">
        <f>"P(X&gt;="&amp;F30&amp;")"</f>
        <v>P(X&gt;=1)</v>
      </c>
      <c r="G31" s="10" t="str">
        <f t="shared" ref="G31:J31" si="7">"P(X&gt;="&amp;G30&amp;")"</f>
        <v>P(X&gt;=2)</v>
      </c>
      <c r="H31" s="10" t="str">
        <f t="shared" si="7"/>
        <v>P(X&gt;=3)</v>
      </c>
      <c r="I31" s="10" t="str">
        <f t="shared" si="7"/>
        <v>P(X&gt;=4)</v>
      </c>
      <c r="J31" s="10" t="str">
        <f t="shared" si="7"/>
        <v>P(X&gt;=5)</v>
      </c>
    </row>
    <row r="32" spans="1:13" x14ac:dyDescent="0.2">
      <c r="F32" s="10">
        <f>SUM(F35:F44)</f>
        <v>0.41624763307384799</v>
      </c>
      <c r="G32" s="10">
        <f>SUM(G35:G44)</f>
        <v>7.6856722070271374E-2</v>
      </c>
      <c r="H32" s="10">
        <f>SUM(H35:H44)</f>
        <v>6.6379128971176087E-3</v>
      </c>
      <c r="I32" s="10">
        <f>SUM(I35:I44)</f>
        <v>2.5438479046726496E-4</v>
      </c>
      <c r="J32" s="10">
        <f>SUM(J35:J44)</f>
        <v>3.3471682956219075E-6</v>
      </c>
    </row>
    <row r="33" spans="1:10" x14ac:dyDescent="0.2">
      <c r="A33" s="11" t="s">
        <v>14</v>
      </c>
      <c r="B33" s="11" t="s">
        <v>16</v>
      </c>
      <c r="C33" s="11" t="s">
        <v>16</v>
      </c>
    </row>
    <row r="34" spans="1:10" x14ac:dyDescent="0.2">
      <c r="A34" s="10">
        <v>0</v>
      </c>
      <c r="B34" s="10"/>
      <c r="C34" s="10"/>
      <c r="E34" s="11" t="s">
        <v>14</v>
      </c>
      <c r="F34" s="11" t="s">
        <v>18</v>
      </c>
      <c r="G34" s="11" t="s">
        <v>18</v>
      </c>
      <c r="H34" s="11" t="s">
        <v>18</v>
      </c>
      <c r="I34" s="11" t="s">
        <v>18</v>
      </c>
      <c r="J34" s="11" t="s">
        <v>18</v>
      </c>
    </row>
    <row r="35" spans="1:10" x14ac:dyDescent="0.2">
      <c r="A35" s="10">
        <f>A34+1</f>
        <v>1</v>
      </c>
      <c r="B35" s="10">
        <f>1-_xlfn.HYPGEOM.DIST(A34,$B$8,$B$7,$B$6,TRUE)</f>
        <v>0.41624763307384827</v>
      </c>
      <c r="C35" s="10">
        <f ca="1">1-SUMPRODUCT(_xlfn.HYPGEOM.DIST(ROW(INDIRECT("A1:A"&amp;A35))-1,$B$8,$B$7,$B$6,FALSE))</f>
        <v>0.41624763307384827</v>
      </c>
      <c r="E35" s="10">
        <f>E31+1</f>
        <v>1</v>
      </c>
      <c r="F35" s="10">
        <f t="shared" ref="F35:F44" si="8">_xlfn.HYPGEOM.DIST($E35,$B$8,$B$7,$B$6,FALSE)</f>
        <v>0.3393909110035766</v>
      </c>
      <c r="G35" s="10"/>
      <c r="H35" s="10"/>
      <c r="I35" s="10"/>
      <c r="J35" s="10"/>
    </row>
    <row r="36" spans="1:10" x14ac:dyDescent="0.2">
      <c r="A36" s="10">
        <f t="shared" ref="A36:A44" si="9">A35+1</f>
        <v>2</v>
      </c>
      <c r="B36" s="10">
        <f t="shared" ref="B36:B44" si="10">1-_xlfn.HYPGEOM.DIST(A35,$B$8,$B$7,$B$6,TRUE)</f>
        <v>7.6856722070271388E-2</v>
      </c>
      <c r="C36" s="10">
        <f t="shared" ref="C36:C44" ca="1" si="11">1-SUMPRODUCT(_xlfn.HYPGEOM.DIST(ROW(INDIRECT("A1:A"&amp;A36))-1,$B$8,$B$7,$B$6,FALSE))</f>
        <v>7.685672207027161E-2</v>
      </c>
      <c r="E36" s="10">
        <f t="shared" ref="E36:E44" si="12">E35+1</f>
        <v>2</v>
      </c>
      <c r="F36" s="10">
        <f t="shared" si="8"/>
        <v>7.0218809173153762E-2</v>
      </c>
      <c r="G36" s="10">
        <f t="shared" ref="G36:G44" si="13">_xlfn.HYPGEOM.DIST($E36,$B$8,$B$7,$B$6,FALSE)</f>
        <v>7.0218809173153762E-2</v>
      </c>
      <c r="H36" s="10"/>
      <c r="I36" s="10"/>
      <c r="J36" s="10"/>
    </row>
    <row r="37" spans="1:10" x14ac:dyDescent="0.2">
      <c r="A37" s="10">
        <f t="shared" si="9"/>
        <v>3</v>
      </c>
      <c r="B37" s="10">
        <f t="shared" si="10"/>
        <v>6.6379128971175705E-3</v>
      </c>
      <c r="C37" s="10">
        <f t="shared" ca="1" si="11"/>
        <v>6.6379128971179036E-3</v>
      </c>
      <c r="E37" s="10">
        <f t="shared" si="12"/>
        <v>3</v>
      </c>
      <c r="F37" s="10">
        <f t="shared" si="8"/>
        <v>6.3835281066503434E-3</v>
      </c>
      <c r="G37" s="10">
        <f t="shared" si="13"/>
        <v>6.3835281066503434E-3</v>
      </c>
      <c r="H37" s="10">
        <f t="shared" ref="H37:H44" si="14">_xlfn.HYPGEOM.DIST($E37,$B$8,$B$7,$B$6,FALSE)</f>
        <v>6.3835281066503434E-3</v>
      </c>
      <c r="I37" s="10"/>
      <c r="J37" s="10"/>
    </row>
    <row r="38" spans="1:10" x14ac:dyDescent="0.2">
      <c r="A38" s="10">
        <f t="shared" si="9"/>
        <v>4</v>
      </c>
      <c r="B38" s="10">
        <f t="shared" si="10"/>
        <v>2.543847904672436E-4</v>
      </c>
      <c r="C38" s="10">
        <f t="shared" ca="1" si="11"/>
        <v>2.5438479046757667E-4</v>
      </c>
      <c r="E38" s="10">
        <f t="shared" si="12"/>
        <v>4</v>
      </c>
      <c r="F38" s="10">
        <f t="shared" si="8"/>
        <v>2.5103762217164305E-4</v>
      </c>
      <c r="G38" s="10">
        <f t="shared" si="13"/>
        <v>2.5103762217164305E-4</v>
      </c>
      <c r="H38" s="10">
        <f t="shared" si="14"/>
        <v>2.5103762217164305E-4</v>
      </c>
      <c r="I38" s="10">
        <f t="shared" ref="I38:I44" si="15">_xlfn.HYPGEOM.DIST($E38,$B$8,$B$7,$B$6,FALSE)</f>
        <v>2.5103762217164305E-4</v>
      </c>
      <c r="J38" s="10"/>
    </row>
    <row r="39" spans="1:10" x14ac:dyDescent="0.2">
      <c r="A39" s="10">
        <f t="shared" si="9"/>
        <v>5</v>
      </c>
      <c r="B39" s="10">
        <f t="shared" si="10"/>
        <v>3.3471682956420779E-6</v>
      </c>
      <c r="C39" s="10">
        <f t="shared" ca="1" si="11"/>
        <v>3.3471682959751448E-6</v>
      </c>
      <c r="E39" s="10">
        <f t="shared" si="12"/>
        <v>5</v>
      </c>
      <c r="F39" s="10">
        <f t="shared" si="8"/>
        <v>3.3471682956219075E-6</v>
      </c>
      <c r="G39" s="10">
        <f t="shared" si="13"/>
        <v>3.3471682956219075E-6</v>
      </c>
      <c r="H39" s="10">
        <f t="shared" si="14"/>
        <v>3.3471682956219075E-6</v>
      </c>
      <c r="I39" s="10">
        <f t="shared" si="15"/>
        <v>3.3471682956219075E-6</v>
      </c>
      <c r="J39" s="10">
        <f t="shared" ref="J39:J44" si="16">_xlfn.HYPGEOM.DIST($E39,$B$8,$B$7,$B$6,FALSE)</f>
        <v>3.3471682956219075E-6</v>
      </c>
    </row>
    <row r="40" spans="1:10" x14ac:dyDescent="0.2">
      <c r="A40" s="10">
        <f t="shared" si="9"/>
        <v>6</v>
      </c>
      <c r="B40" s="10">
        <f t="shared" si="10"/>
        <v>0</v>
      </c>
      <c r="C40" s="10">
        <f t="shared" ca="1" si="11"/>
        <v>0</v>
      </c>
      <c r="E40" s="10">
        <f t="shared" si="12"/>
        <v>6</v>
      </c>
      <c r="F40" s="10">
        <f t="shared" si="8"/>
        <v>0</v>
      </c>
      <c r="G40" s="10">
        <f t="shared" si="13"/>
        <v>0</v>
      </c>
      <c r="H40" s="10">
        <f t="shared" si="14"/>
        <v>0</v>
      </c>
      <c r="I40" s="10">
        <f t="shared" si="15"/>
        <v>0</v>
      </c>
      <c r="J40" s="10">
        <f t="shared" si="16"/>
        <v>0</v>
      </c>
    </row>
    <row r="41" spans="1:10" x14ac:dyDescent="0.2">
      <c r="A41" s="10">
        <f t="shared" si="9"/>
        <v>7</v>
      </c>
      <c r="B41" s="10">
        <f t="shared" si="10"/>
        <v>0</v>
      </c>
      <c r="C41" s="10">
        <f t="shared" ca="1" si="11"/>
        <v>0</v>
      </c>
      <c r="E41" s="10">
        <f t="shared" si="12"/>
        <v>7</v>
      </c>
      <c r="F41" s="10">
        <f t="shared" si="8"/>
        <v>0</v>
      </c>
      <c r="G41" s="10">
        <f t="shared" si="13"/>
        <v>0</v>
      </c>
      <c r="H41" s="10">
        <f t="shared" si="14"/>
        <v>0</v>
      </c>
      <c r="I41" s="10">
        <f t="shared" si="15"/>
        <v>0</v>
      </c>
      <c r="J41" s="10">
        <f t="shared" si="16"/>
        <v>0</v>
      </c>
    </row>
    <row r="42" spans="1:10" x14ac:dyDescent="0.2">
      <c r="A42" s="10">
        <f t="shared" si="9"/>
        <v>8</v>
      </c>
      <c r="B42" s="10">
        <f t="shared" si="10"/>
        <v>0</v>
      </c>
      <c r="C42" s="10">
        <f t="shared" ca="1" si="11"/>
        <v>0</v>
      </c>
      <c r="E42" s="10">
        <f t="shared" si="12"/>
        <v>8</v>
      </c>
      <c r="F42" s="10">
        <f t="shared" si="8"/>
        <v>0</v>
      </c>
      <c r="G42" s="10">
        <f t="shared" si="13"/>
        <v>0</v>
      </c>
      <c r="H42" s="10">
        <f t="shared" si="14"/>
        <v>0</v>
      </c>
      <c r="I42" s="10">
        <f t="shared" si="15"/>
        <v>0</v>
      </c>
      <c r="J42" s="10">
        <f t="shared" si="16"/>
        <v>0</v>
      </c>
    </row>
    <row r="43" spans="1:10" x14ac:dyDescent="0.2">
      <c r="A43" s="10">
        <f t="shared" si="9"/>
        <v>9</v>
      </c>
      <c r="B43" s="10">
        <f t="shared" si="10"/>
        <v>0</v>
      </c>
      <c r="C43" s="10">
        <f t="shared" ca="1" si="11"/>
        <v>0</v>
      </c>
      <c r="E43" s="10">
        <f t="shared" si="12"/>
        <v>9</v>
      </c>
      <c r="F43" s="10">
        <f t="shared" si="8"/>
        <v>0</v>
      </c>
      <c r="G43" s="10">
        <f t="shared" si="13"/>
        <v>0</v>
      </c>
      <c r="H43" s="10">
        <f t="shared" si="14"/>
        <v>0</v>
      </c>
      <c r="I43" s="10">
        <f t="shared" si="15"/>
        <v>0</v>
      </c>
      <c r="J43" s="10">
        <f t="shared" si="16"/>
        <v>0</v>
      </c>
    </row>
    <row r="44" spans="1:10" x14ac:dyDescent="0.2">
      <c r="A44" s="10">
        <f t="shared" si="9"/>
        <v>10</v>
      </c>
      <c r="B44" s="10">
        <f t="shared" si="10"/>
        <v>0</v>
      </c>
      <c r="C44" s="10">
        <f t="shared" ca="1" si="11"/>
        <v>0</v>
      </c>
      <c r="E44" s="10">
        <f t="shared" si="12"/>
        <v>10</v>
      </c>
      <c r="F44" s="10">
        <f t="shared" si="8"/>
        <v>0</v>
      </c>
      <c r="G44" s="10">
        <f t="shared" si="13"/>
        <v>0</v>
      </c>
      <c r="H44" s="10">
        <f t="shared" si="14"/>
        <v>0</v>
      </c>
      <c r="I44" s="10">
        <f t="shared" si="15"/>
        <v>0</v>
      </c>
      <c r="J44" s="10">
        <f t="shared" si="16"/>
        <v>0</v>
      </c>
    </row>
  </sheetData>
  <sortState ref="F38:F43">
    <sortCondition descending="1" ref="F20"/>
  </sortState>
  <hyperlinks>
    <hyperlink ref="A1:E1" r:id="rId1" display="Файл скачан с сайта excel2.ru &gt;&gt;&gt;"/>
    <hyperlink ref="A2" r:id="rId2"/>
    <hyperlink ref="I2" r:id="rId3" display="Задать вопрос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workbookViewId="0">
      <selection activeCell="I2" sqref="I2"/>
    </sheetView>
  </sheetViews>
  <sheetFormatPr defaultRowHeight="12.75" x14ac:dyDescent="0.2"/>
  <cols>
    <col min="1" max="1" width="14.7109375" style="4" customWidth="1"/>
    <col min="2" max="3" width="10.85546875" style="4" customWidth="1"/>
    <col min="4" max="4" width="3.7109375" style="4" customWidth="1"/>
    <col min="5" max="9" width="10.85546875" style="4" customWidth="1"/>
    <col min="10" max="10" width="12" style="4" bestFit="1" customWidth="1"/>
    <col min="11" max="12" width="9.140625" style="4"/>
    <col min="13" max="13" width="10.42578125" style="4" customWidth="1"/>
    <col min="14" max="268" width="9.140625" style="4"/>
    <col min="269" max="269" width="10" style="4" customWidth="1"/>
    <col min="270" max="349" width="9.140625" style="4"/>
    <col min="350" max="350" width="8.5703125" style="4" customWidth="1"/>
    <col min="351" max="16384" width="9.140625" style="4"/>
  </cols>
  <sheetData>
    <row r="1" spans="1:9" ht="26.25" x14ac:dyDescent="0.2">
      <c r="A1" s="3" t="s">
        <v>1</v>
      </c>
      <c r="B1" s="3"/>
      <c r="C1" s="3"/>
      <c r="D1" s="3"/>
      <c r="E1" s="3"/>
      <c r="F1" s="3"/>
      <c r="G1" s="3"/>
      <c r="H1" s="3"/>
      <c r="I1" s="3"/>
    </row>
    <row r="2" spans="1:9" ht="15.75" x14ac:dyDescent="0.25">
      <c r="A2" s="9" t="s">
        <v>0</v>
      </c>
      <c r="B2" s="2"/>
      <c r="C2" s="2"/>
      <c r="D2" s="2"/>
      <c r="E2" s="2"/>
      <c r="F2" s="2"/>
      <c r="G2" s="2"/>
      <c r="H2" s="2"/>
      <c r="I2" s="23" t="s">
        <v>38</v>
      </c>
    </row>
    <row r="3" spans="1:9" ht="18.75" x14ac:dyDescent="0.2">
      <c r="A3" s="1" t="s">
        <v>5</v>
      </c>
      <c r="B3" s="1"/>
      <c r="C3" s="1"/>
      <c r="D3" s="1"/>
      <c r="E3" s="1"/>
      <c r="F3" s="1"/>
      <c r="G3" s="1"/>
      <c r="H3" s="1"/>
      <c r="I3" s="1"/>
    </row>
    <row r="4" spans="1:9" ht="15.75" x14ac:dyDescent="0.25">
      <c r="A4" s="6"/>
      <c r="B4" s="6"/>
      <c r="C4" s="6"/>
      <c r="D4" s="6"/>
      <c r="E4" s="6"/>
      <c r="F4" s="6"/>
      <c r="G4" s="6"/>
      <c r="H4" s="6"/>
      <c r="I4" s="6"/>
    </row>
    <row r="5" spans="1:9" x14ac:dyDescent="0.2">
      <c r="A5" s="11" t="s">
        <v>20</v>
      </c>
      <c r="B5" s="11" t="s">
        <v>19</v>
      </c>
    </row>
    <row r="6" spans="1:9" x14ac:dyDescent="0.2">
      <c r="A6" s="10" t="s">
        <v>7</v>
      </c>
      <c r="B6" s="12">
        <v>1000</v>
      </c>
      <c r="C6" s="4" t="s">
        <v>6</v>
      </c>
    </row>
    <row r="7" spans="1:9" x14ac:dyDescent="0.2">
      <c r="A7" s="10" t="s">
        <v>8</v>
      </c>
      <c r="B7" s="12">
        <v>200</v>
      </c>
      <c r="C7" s="4" t="s">
        <v>12</v>
      </c>
    </row>
    <row r="8" spans="1:9" x14ac:dyDescent="0.2">
      <c r="A8" s="10" t="s">
        <v>32</v>
      </c>
      <c r="B8" s="12">
        <v>30</v>
      </c>
      <c r="C8" s="4" t="s">
        <v>10</v>
      </c>
    </row>
    <row r="9" spans="1:9" x14ac:dyDescent="0.2">
      <c r="A9" s="20" t="s">
        <v>11</v>
      </c>
      <c r="C9" s="4" t="s">
        <v>13</v>
      </c>
    </row>
    <row r="10" spans="1:9" x14ac:dyDescent="0.2">
      <c r="A10" s="10" t="s">
        <v>34</v>
      </c>
      <c r="B10" s="10">
        <f>MIN(B8,B7)</f>
        <v>30</v>
      </c>
      <c r="C10" s="4" t="s">
        <v>35</v>
      </c>
    </row>
    <row r="12" spans="1:9" ht="25.5" x14ac:dyDescent="0.2">
      <c r="A12" s="16" t="s">
        <v>26</v>
      </c>
      <c r="B12" s="17">
        <f>n_*D/N</f>
        <v>6</v>
      </c>
      <c r="C12" s="17">
        <f>SUM(E19:E44)</f>
        <v>5.9999999999999405</v>
      </c>
    </row>
    <row r="13" spans="1:9" ht="15" x14ac:dyDescent="0.25">
      <c r="A13" s="10" t="s">
        <v>27</v>
      </c>
      <c r="B13" s="18">
        <f>n_*D/N*(1-D/N)*((N-n_)/(N-1))</f>
        <v>4.6606606606606613</v>
      </c>
      <c r="C13" s="18">
        <f>SUM(F19:F44)</f>
        <v>4.6606606606597802</v>
      </c>
      <c r="F13"/>
    </row>
    <row r="14" spans="1:9" ht="15" x14ac:dyDescent="0.25">
      <c r="A14" s="10" t="s">
        <v>31</v>
      </c>
      <c r="B14" s="18">
        <f>(D+1)*(n_+1)/(N+2)</f>
        <v>6.2185628742514973</v>
      </c>
      <c r="C14" s="19"/>
      <c r="F14"/>
    </row>
    <row r="15" spans="1:9" ht="25.5" x14ac:dyDescent="0.2">
      <c r="A15" s="16" t="s">
        <v>33</v>
      </c>
      <c r="B15" s="18">
        <f>((N-2*D)*SQRT(N-1)*(N-2*n_))/(SQRT(n_*D*(N-D)*(N-n_))*(N-2))</f>
        <v>0.26177298240676472</v>
      </c>
      <c r="C15" s="19"/>
    </row>
    <row r="16" spans="1:9" x14ac:dyDescent="0.2">
      <c r="H16" s="5" t="str">
        <f>"Гипергеометрическое распределение H(n="&amp;B8&amp;"; D="&amp;B7&amp;"; N="&amp;B6&amp;")"</f>
        <v>Гипергеометрическое распределение H(n=30; D=200; N=1000)</v>
      </c>
    </row>
    <row r="17" spans="1:6" x14ac:dyDescent="0.2">
      <c r="B17" s="4" t="s">
        <v>22</v>
      </c>
      <c r="C17" s="4" t="s">
        <v>23</v>
      </c>
    </row>
    <row r="18" spans="1:6" x14ac:dyDescent="0.2">
      <c r="A18" s="11" t="s">
        <v>14</v>
      </c>
      <c r="B18" s="11" t="s">
        <v>17</v>
      </c>
      <c r="C18" s="11" t="s">
        <v>21</v>
      </c>
      <c r="E18" s="11" t="s">
        <v>28</v>
      </c>
      <c r="F18" s="11" t="s">
        <v>29</v>
      </c>
    </row>
    <row r="19" spans="1:6" x14ac:dyDescent="0.2">
      <c r="A19" s="10">
        <v>0</v>
      </c>
      <c r="B19" s="10">
        <f t="shared" ref="B19:B49" si="0">_xlfn.HYPGEOM.DIST($A19,n_,D,N,TRUE)</f>
        <v>1.1076391656193209E-3</v>
      </c>
      <c r="C19" s="10">
        <f t="shared" ref="C19:C49" si="1">_xlfn.HYPGEOM.DIST($A19,n_,D,N,FALSE)</f>
        <v>1.1076391656193209E-3</v>
      </c>
      <c r="E19" s="10">
        <f>A19*C19</f>
        <v>0</v>
      </c>
      <c r="F19" s="10">
        <f>(A19-$B$12)^2*C19</f>
        <v>3.9875009962295552E-2</v>
      </c>
    </row>
    <row r="20" spans="1:6" x14ac:dyDescent="0.2">
      <c r="A20" s="10">
        <f t="shared" ref="A20:A29" si="2">A19+1</f>
        <v>1</v>
      </c>
      <c r="B20" s="10">
        <f t="shared" si="0"/>
        <v>9.7273992093494313E-3</v>
      </c>
      <c r="C20" s="10">
        <f t="shared" si="1"/>
        <v>8.6197600437301122E-3</v>
      </c>
      <c r="E20" s="10">
        <f t="shared" ref="E20:E44" si="3">A20*C20</f>
        <v>8.6197600437301122E-3</v>
      </c>
      <c r="F20" s="10">
        <f t="shared" ref="F20:F44" si="4">(A20-$B$12)^2*C20</f>
        <v>0.21549400109325281</v>
      </c>
    </row>
    <row r="21" spans="1:6" x14ac:dyDescent="0.2">
      <c r="A21" s="10">
        <f t="shared" si="2"/>
        <v>2</v>
      </c>
      <c r="B21" s="10">
        <f t="shared" si="0"/>
        <v>4.1945427196633446E-2</v>
      </c>
      <c r="C21" s="10">
        <f t="shared" si="1"/>
        <v>3.2218027987284008E-2</v>
      </c>
      <c r="E21" s="10">
        <f t="shared" si="3"/>
        <v>6.4436055974568016E-2</v>
      </c>
      <c r="F21" s="10">
        <f t="shared" si="4"/>
        <v>0.51548844779654412</v>
      </c>
    </row>
    <row r="22" spans="1:6" x14ac:dyDescent="0.2">
      <c r="A22" s="10">
        <f t="shared" si="2"/>
        <v>3</v>
      </c>
      <c r="B22" s="10">
        <f t="shared" si="0"/>
        <v>0.11896860406662159</v>
      </c>
      <c r="C22" s="10">
        <f t="shared" si="1"/>
        <v>7.702317686998815E-2</v>
      </c>
      <c r="E22" s="10">
        <f t="shared" si="3"/>
        <v>0.23106953060996444</v>
      </c>
      <c r="F22" s="10">
        <f t="shared" si="4"/>
        <v>0.69320859182989336</v>
      </c>
    </row>
    <row r="23" spans="1:6" x14ac:dyDescent="0.2">
      <c r="A23" s="10">
        <f t="shared" si="2"/>
        <v>4</v>
      </c>
      <c r="B23" s="10">
        <f t="shared" si="0"/>
        <v>0.2512962131659327</v>
      </c>
      <c r="C23" s="10">
        <f t="shared" si="1"/>
        <v>0.13232760909931107</v>
      </c>
      <c r="E23" s="10">
        <f t="shared" si="3"/>
        <v>0.52931043639724429</v>
      </c>
      <c r="F23" s="10">
        <f t="shared" si="4"/>
        <v>0.52931043639724429</v>
      </c>
    </row>
    <row r="24" spans="1:6" x14ac:dyDescent="0.2">
      <c r="A24" s="10">
        <f t="shared" si="2"/>
        <v>5</v>
      </c>
      <c r="B24" s="10">
        <f t="shared" si="0"/>
        <v>0.42531982502918153</v>
      </c>
      <c r="C24" s="10">
        <f t="shared" si="1"/>
        <v>0.17402361186324883</v>
      </c>
      <c r="E24" s="10">
        <f t="shared" si="3"/>
        <v>0.87011805931624409</v>
      </c>
      <c r="F24" s="10">
        <f t="shared" si="4"/>
        <v>0.17402361186324883</v>
      </c>
    </row>
    <row r="25" spans="1:6" x14ac:dyDescent="0.2">
      <c r="A25" s="10">
        <f t="shared" si="2"/>
        <v>6</v>
      </c>
      <c r="B25" s="10">
        <f t="shared" si="0"/>
        <v>0.6075288258524929</v>
      </c>
      <c r="C25" s="10">
        <f t="shared" si="1"/>
        <v>0.1822090008233114</v>
      </c>
      <c r="E25" s="10">
        <f t="shared" si="3"/>
        <v>1.0932540049398685</v>
      </c>
      <c r="F25" s="10">
        <f t="shared" si="4"/>
        <v>0</v>
      </c>
    </row>
    <row r="26" spans="1:6" x14ac:dyDescent="0.2">
      <c r="A26" s="10">
        <f t="shared" si="2"/>
        <v>7</v>
      </c>
      <c r="B26" s="10">
        <f t="shared" si="0"/>
        <v>0.76350696665656315</v>
      </c>
      <c r="C26" s="10">
        <f t="shared" si="1"/>
        <v>0.15597814080406999</v>
      </c>
      <c r="E26" s="10">
        <f t="shared" si="3"/>
        <v>1.09184698562849</v>
      </c>
      <c r="F26" s="10">
        <f t="shared" si="4"/>
        <v>0.15597814080406999</v>
      </c>
    </row>
    <row r="27" spans="1:6" x14ac:dyDescent="0.2">
      <c r="A27" s="10">
        <f t="shared" si="2"/>
        <v>8</v>
      </c>
      <c r="B27" s="10">
        <f t="shared" si="0"/>
        <v>0.87475165930265375</v>
      </c>
      <c r="C27" s="10">
        <f t="shared" si="1"/>
        <v>0.11124469264609051</v>
      </c>
      <c r="E27" s="10">
        <f t="shared" si="3"/>
        <v>0.88995754116872405</v>
      </c>
      <c r="F27" s="10">
        <f t="shared" si="4"/>
        <v>0.44497877058436203</v>
      </c>
    </row>
    <row r="28" spans="1:6" x14ac:dyDescent="0.2">
      <c r="A28" s="10">
        <f t="shared" si="2"/>
        <v>9</v>
      </c>
      <c r="B28" s="10">
        <f t="shared" si="0"/>
        <v>0.94177456355840694</v>
      </c>
      <c r="C28" s="10">
        <f t="shared" si="1"/>
        <v>6.7022904255753205E-2</v>
      </c>
      <c r="E28" s="10">
        <f t="shared" si="3"/>
        <v>0.60320613830177883</v>
      </c>
      <c r="F28" s="10">
        <f t="shared" si="4"/>
        <v>0.60320613830177883</v>
      </c>
    </row>
    <row r="29" spans="1:6" x14ac:dyDescent="0.2">
      <c r="A29" s="10">
        <f t="shared" si="2"/>
        <v>10</v>
      </c>
      <c r="B29" s="10">
        <f t="shared" si="0"/>
        <v>0.97623980316992309</v>
      </c>
      <c r="C29" s="10">
        <f t="shared" si="1"/>
        <v>3.4465239611516228E-2</v>
      </c>
      <c r="E29" s="10">
        <f t="shared" si="3"/>
        <v>0.3446523961151623</v>
      </c>
      <c r="F29" s="10">
        <f t="shared" si="4"/>
        <v>0.55144383378425965</v>
      </c>
    </row>
    <row r="30" spans="1:6" x14ac:dyDescent="0.2">
      <c r="A30" s="10">
        <f t="shared" ref="A30:A41" si="5">A29+1</f>
        <v>11</v>
      </c>
      <c r="B30" s="10">
        <f t="shared" si="0"/>
        <v>0.99148458381522186</v>
      </c>
      <c r="C30" s="10">
        <f t="shared" si="1"/>
        <v>1.5244780645298812E-2</v>
      </c>
      <c r="E30" s="10">
        <f t="shared" si="3"/>
        <v>0.16769258709828694</v>
      </c>
      <c r="F30" s="10">
        <f t="shared" si="4"/>
        <v>0.3811195161324703</v>
      </c>
    </row>
    <row r="31" spans="1:6" x14ac:dyDescent="0.2">
      <c r="A31" s="10">
        <f t="shared" si="5"/>
        <v>12</v>
      </c>
      <c r="B31" s="10">
        <f t="shared" si="0"/>
        <v>0.9973183441836434</v>
      </c>
      <c r="C31" s="10">
        <f t="shared" si="1"/>
        <v>5.8337603684215349E-3</v>
      </c>
      <c r="E31" s="10">
        <f t="shared" si="3"/>
        <v>7.0005124421058412E-2</v>
      </c>
      <c r="F31" s="10">
        <f t="shared" si="4"/>
        <v>0.21001537326317526</v>
      </c>
    </row>
    <row r="32" spans="1:6" x14ac:dyDescent="0.2">
      <c r="A32" s="10">
        <f t="shared" si="5"/>
        <v>13</v>
      </c>
      <c r="B32" s="10">
        <f t="shared" si="0"/>
        <v>0.9992577729179728</v>
      </c>
      <c r="C32" s="10">
        <f t="shared" si="1"/>
        <v>1.9394287343293599E-3</v>
      </c>
      <c r="E32" s="10">
        <f t="shared" si="3"/>
        <v>2.5212573546281678E-2</v>
      </c>
      <c r="F32" s="10">
        <f t="shared" si="4"/>
        <v>9.5032007982138636E-2</v>
      </c>
    </row>
    <row r="33" spans="1:6" x14ac:dyDescent="0.2">
      <c r="A33" s="10">
        <f t="shared" si="5"/>
        <v>14</v>
      </c>
      <c r="B33" s="10">
        <f t="shared" si="0"/>
        <v>0.999819493394142</v>
      </c>
      <c r="C33" s="10">
        <f t="shared" si="1"/>
        <v>5.6172047616918691E-4</v>
      </c>
      <c r="E33" s="10">
        <f t="shared" si="3"/>
        <v>7.8640866663686158E-3</v>
      </c>
      <c r="F33" s="10">
        <f t="shared" si="4"/>
        <v>3.5950110474827962E-2</v>
      </c>
    </row>
    <row r="34" spans="1:6" x14ac:dyDescent="0.2">
      <c r="A34" s="10">
        <f t="shared" si="5"/>
        <v>15</v>
      </c>
      <c r="B34" s="10">
        <f t="shared" si="0"/>
        <v>0.99996146198327829</v>
      </c>
      <c r="C34" s="10">
        <f t="shared" si="1"/>
        <v>1.4196858913626402E-4</v>
      </c>
      <c r="E34" s="10">
        <f t="shared" si="3"/>
        <v>2.1295288370439601E-3</v>
      </c>
      <c r="F34" s="10">
        <f t="shared" si="4"/>
        <v>1.1499455720037386E-2</v>
      </c>
    </row>
    <row r="35" spans="1:6" x14ac:dyDescent="0.2">
      <c r="A35" s="10">
        <f t="shared" si="5"/>
        <v>16</v>
      </c>
      <c r="B35" s="10">
        <f t="shared" si="0"/>
        <v>0.99999278854457385</v>
      </c>
      <c r="C35" s="10">
        <f t="shared" si="1"/>
        <v>3.1326561295573562E-5</v>
      </c>
      <c r="E35" s="10">
        <f t="shared" si="3"/>
        <v>5.01224980729177E-4</v>
      </c>
      <c r="F35" s="10">
        <f t="shared" si="4"/>
        <v>3.1326561295573563E-3</v>
      </c>
    </row>
    <row r="36" spans="1:6" x14ac:dyDescent="0.2">
      <c r="A36" s="10">
        <f t="shared" si="5"/>
        <v>17</v>
      </c>
      <c r="B36" s="10">
        <f t="shared" si="0"/>
        <v>0.99999882017787212</v>
      </c>
      <c r="C36" s="10">
        <f t="shared" si="1"/>
        <v>6.0316332982582894E-6</v>
      </c>
      <c r="E36" s="10">
        <f t="shared" si="3"/>
        <v>1.0253776607039092E-4</v>
      </c>
      <c r="F36" s="10">
        <f t="shared" si="4"/>
        <v>7.2982762908925297E-4</v>
      </c>
    </row>
    <row r="37" spans="1:6" x14ac:dyDescent="0.2">
      <c r="A37" s="10">
        <f t="shared" si="5"/>
        <v>18</v>
      </c>
      <c r="B37" s="10">
        <f t="shared" si="0"/>
        <v>0.99999983182871932</v>
      </c>
      <c r="C37" s="10">
        <f t="shared" si="1"/>
        <v>1.0116508471909518E-6</v>
      </c>
      <c r="E37" s="10">
        <f t="shared" si="3"/>
        <v>1.8209715249437133E-5</v>
      </c>
      <c r="F37" s="10">
        <f t="shared" si="4"/>
        <v>1.4567772199549706E-4</v>
      </c>
    </row>
    <row r="38" spans="1:6" x14ac:dyDescent="0.2">
      <c r="A38" s="10">
        <f t="shared" si="5"/>
        <v>19</v>
      </c>
      <c r="B38" s="10">
        <f t="shared" si="0"/>
        <v>0.99999997921351347</v>
      </c>
      <c r="C38" s="10">
        <f t="shared" si="1"/>
        <v>1.4738479422753876E-7</v>
      </c>
      <c r="E38" s="10">
        <f t="shared" si="3"/>
        <v>2.8003110903232366E-6</v>
      </c>
      <c r="F38" s="10">
        <f t="shared" si="4"/>
        <v>2.4908030224454053E-5</v>
      </c>
    </row>
    <row r="39" spans="1:6" x14ac:dyDescent="0.2">
      <c r="A39" s="10">
        <f t="shared" si="5"/>
        <v>20</v>
      </c>
      <c r="B39" s="10">
        <f t="shared" si="0"/>
        <v>0.99999999778586324</v>
      </c>
      <c r="C39" s="10">
        <f t="shared" si="1"/>
        <v>1.8572349702976526E-8</v>
      </c>
      <c r="E39" s="10">
        <f t="shared" si="3"/>
        <v>3.7144699405953054E-7</v>
      </c>
      <c r="F39" s="10">
        <f t="shared" si="4"/>
        <v>3.6401805417833991E-6</v>
      </c>
    </row>
    <row r="40" spans="1:6" x14ac:dyDescent="0.2">
      <c r="A40" s="10">
        <f t="shared" si="5"/>
        <v>21</v>
      </c>
      <c r="B40" s="10">
        <f t="shared" si="0"/>
        <v>0.99999999979839882</v>
      </c>
      <c r="C40" s="10">
        <f t="shared" si="1"/>
        <v>2.0125356369488907E-9</v>
      </c>
      <c r="E40" s="10">
        <f t="shared" si="3"/>
        <v>4.2263248375926707E-8</v>
      </c>
      <c r="F40" s="10">
        <f t="shared" si="4"/>
        <v>4.5282051831350042E-7</v>
      </c>
    </row>
    <row r="41" spans="1:6" x14ac:dyDescent="0.2">
      <c r="A41" s="10">
        <f t="shared" si="5"/>
        <v>22</v>
      </c>
      <c r="B41" s="10">
        <f t="shared" si="0"/>
        <v>0.9999999999844752</v>
      </c>
      <c r="C41" s="10">
        <f t="shared" si="1"/>
        <v>1.8607638378814563E-10</v>
      </c>
      <c r="E41" s="10">
        <f>A41*C41</f>
        <v>4.0936804433392042E-9</v>
      </c>
      <c r="F41" s="10">
        <f t="shared" si="4"/>
        <v>4.7635554249765281E-8</v>
      </c>
    </row>
    <row r="42" spans="1:6" x14ac:dyDescent="0.2">
      <c r="A42" s="10">
        <f t="shared" ref="A42:A49" si="6">A41+1</f>
        <v>23</v>
      </c>
      <c r="B42" s="10">
        <f t="shared" si="0"/>
        <v>0.99999999999900302</v>
      </c>
      <c r="C42" s="10">
        <f t="shared" si="1"/>
        <v>1.4527812408263447E-11</v>
      </c>
      <c r="E42" s="10">
        <f t="shared" si="3"/>
        <v>3.3413968539005928E-10</v>
      </c>
      <c r="F42" s="10">
        <f t="shared" si="4"/>
        <v>4.1985377859881361E-9</v>
      </c>
    </row>
    <row r="43" spans="1:6" x14ac:dyDescent="0.2">
      <c r="A43" s="10">
        <f t="shared" si="6"/>
        <v>24</v>
      </c>
      <c r="B43" s="10">
        <f t="shared" si="0"/>
        <v>0.9999999999999476</v>
      </c>
      <c r="C43" s="10">
        <f t="shared" si="1"/>
        <v>9.4458226143149903E-13</v>
      </c>
      <c r="E43" s="10">
        <f t="shared" si="3"/>
        <v>2.2669974274355978E-11</v>
      </c>
      <c r="F43" s="10">
        <f t="shared" si="4"/>
        <v>3.0604465270380568E-10</v>
      </c>
    </row>
    <row r="44" spans="1:6" x14ac:dyDescent="0.2">
      <c r="A44" s="10">
        <f t="shared" si="6"/>
        <v>25</v>
      </c>
      <c r="B44" s="10">
        <f t="shared" si="0"/>
        <v>0.99999999999999778</v>
      </c>
      <c r="C44" s="10">
        <f t="shared" si="1"/>
        <v>5.0187616003605529E-14</v>
      </c>
      <c r="E44" s="10">
        <f t="shared" si="3"/>
        <v>1.2546904000901383E-12</v>
      </c>
      <c r="F44" s="10">
        <f t="shared" si="4"/>
        <v>1.8117729377301594E-11</v>
      </c>
    </row>
    <row r="45" spans="1:6" x14ac:dyDescent="0.2">
      <c r="A45" s="10">
        <f t="shared" si="6"/>
        <v>26</v>
      </c>
      <c r="B45" s="10">
        <f t="shared" si="0"/>
        <v>0.99999999999999989</v>
      </c>
      <c r="C45" s="10">
        <f t="shared" si="1"/>
        <v>2.1218672208714274E-15</v>
      </c>
      <c r="E45" s="10">
        <f t="shared" ref="E45:E49" si="7">A45*C45</f>
        <v>5.5168547742657117E-14</v>
      </c>
      <c r="F45" s="10">
        <f t="shared" ref="F45:F49" si="8">(A45-$B$12)^2*C45</f>
        <v>8.48746888348571E-13</v>
      </c>
    </row>
    <row r="46" spans="1:6" x14ac:dyDescent="0.2">
      <c r="A46" s="10">
        <f t="shared" si="6"/>
        <v>27</v>
      </c>
      <c r="B46" s="10">
        <f t="shared" si="0"/>
        <v>1</v>
      </c>
      <c r="C46" s="10">
        <f t="shared" si="1"/>
        <v>6.8628634496329437E-17</v>
      </c>
      <c r="E46" s="10">
        <f t="shared" si="7"/>
        <v>1.8529731314008947E-15</v>
      </c>
      <c r="F46" s="10">
        <f t="shared" si="8"/>
        <v>3.0265227812881279E-14</v>
      </c>
    </row>
    <row r="47" spans="1:6" x14ac:dyDescent="0.2">
      <c r="A47" s="10">
        <f t="shared" si="6"/>
        <v>28</v>
      </c>
      <c r="B47" s="10">
        <f t="shared" si="0"/>
        <v>1</v>
      </c>
      <c r="C47" s="10">
        <f t="shared" si="1"/>
        <v>1.5940861664695063E-18</v>
      </c>
      <c r="E47" s="10">
        <f t="shared" si="7"/>
        <v>4.463441266114618E-17</v>
      </c>
      <c r="F47" s="10">
        <f t="shared" si="8"/>
        <v>7.7153770457124111E-16</v>
      </c>
    </row>
    <row r="48" spans="1:6" x14ac:dyDescent="0.2">
      <c r="A48" s="10">
        <f t="shared" si="6"/>
        <v>29</v>
      </c>
      <c r="B48" s="10">
        <f t="shared" si="0"/>
        <v>1</v>
      </c>
      <c r="C48" s="10">
        <f t="shared" si="1"/>
        <v>2.366603259529212E-20</v>
      </c>
      <c r="E48" s="10">
        <f t="shared" si="7"/>
        <v>6.8631494526347145E-19</v>
      </c>
      <c r="F48" s="10">
        <f t="shared" si="8"/>
        <v>1.2519331242909532E-17</v>
      </c>
    </row>
    <row r="49" spans="1:6" x14ac:dyDescent="0.2">
      <c r="A49" s="10">
        <f t="shared" si="6"/>
        <v>30</v>
      </c>
      <c r="B49" s="10">
        <f t="shared" si="0"/>
        <v>1</v>
      </c>
      <c r="C49" s="10">
        <f t="shared" si="1"/>
        <v>1.6862048224145584E-22</v>
      </c>
      <c r="E49" s="10">
        <f t="shared" si="7"/>
        <v>5.0586144672436749E-21</v>
      </c>
      <c r="F49" s="10">
        <f t="shared" si="8"/>
        <v>9.7125397771078559E-20</v>
      </c>
    </row>
  </sheetData>
  <hyperlinks>
    <hyperlink ref="A1:E1" r:id="rId1" display="Файл скачан с сайта excel2.ru &gt;&gt;&gt;"/>
    <hyperlink ref="A2" r:id="rId2"/>
    <hyperlink ref="I2" r:id="rId3" display="Задать вопрос"/>
  </hyperlinks>
  <pageMargins left="0.7" right="0.7" top="0.75" bottom="0.75" header="0.3" footer="0.3"/>
  <pageSetup paperSize="9" orientation="portrait" r:id="rId4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G5"/>
  <sheetViews>
    <sheetView showGridLines="0" workbookViewId="0">
      <selection sqref="A1:G1"/>
    </sheetView>
  </sheetViews>
  <sheetFormatPr defaultColWidth="0" defaultRowHeight="15.75" customHeight="1" zeroHeight="1" x14ac:dyDescent="0.25"/>
  <cols>
    <col min="1" max="1" width="93.42578125" style="7" customWidth="1"/>
    <col min="2" max="16384" width="9.140625" style="7" hidden="1"/>
  </cols>
  <sheetData>
    <row r="1" spans="1:7" ht="36.75" customHeight="1" x14ac:dyDescent="0.25">
      <c r="A1" s="22" t="s">
        <v>2</v>
      </c>
      <c r="B1" s="22"/>
      <c r="C1" s="22"/>
      <c r="D1" s="22"/>
      <c r="E1" s="22"/>
      <c r="F1" s="22"/>
      <c r="G1" s="22"/>
    </row>
    <row r="2" spans="1:7" ht="107.25" customHeight="1" x14ac:dyDescent="0.25">
      <c r="A2" s="8" t="s">
        <v>3</v>
      </c>
    </row>
    <row r="3" spans="1:7" ht="105" customHeight="1" x14ac:dyDescent="0.25">
      <c r="A3" s="8" t="s">
        <v>4</v>
      </c>
    </row>
    <row r="4" spans="1:7" ht="28.5" hidden="1" customHeight="1" x14ac:dyDescent="0.25"/>
    <row r="5" spans="1:7" ht="15.75" hidden="1" customHeight="1" x14ac:dyDescent="0.25"/>
  </sheetData>
  <sheetProtection sheet="1" objects="1" scenarios="1" selectLockedCells="1"/>
  <mergeCells count="1">
    <mergeCell ref="A1:G1"/>
  </mergeCells>
  <hyperlinks>
    <hyperlink ref="A1" r:id="rId1" display="Файл скачан с сайта excel2.ru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Пример</vt:lpstr>
      <vt:lpstr>График</vt:lpstr>
      <vt:lpstr>EXCEL2.RU</vt:lpstr>
      <vt:lpstr>D</vt:lpstr>
      <vt:lpstr>N</vt:lpstr>
      <vt:lpstr>n_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УУУУУ</cp:lastModifiedBy>
  <dcterms:created xsi:type="dcterms:W3CDTF">2015-12-29T05:54:24Z</dcterms:created>
  <dcterms:modified xsi:type="dcterms:W3CDTF">2024-12-31T17:45:59Z</dcterms:modified>
</cp:coreProperties>
</file>