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Распределения\"/>
    </mc:Choice>
  </mc:AlternateContent>
  <bookViews>
    <workbookView xWindow="360" yWindow="300" windowWidth="18795" windowHeight="11760" tabRatio="779"/>
  </bookViews>
  <sheets>
    <sheet name="Пример" sheetId="6" r:id="rId1"/>
    <sheet name="График" sheetId="7" r:id="rId2"/>
    <sheet name="EXCEL2.RU" sheetId="3" r:id="rId3"/>
  </sheets>
  <definedNames>
    <definedName name="anscount" hidden="1">2</definedName>
    <definedName name="limcount" hidden="1">2</definedName>
    <definedName name="p">Пример!$B$7</definedName>
    <definedName name="r_">Пример!#REF!</definedName>
    <definedName name="sencount" hidden="1">4</definedName>
    <definedName name="solver_eng" localSheetId="1" hidden="1">1</definedName>
    <definedName name="solver_eng" localSheetId="0" hidden="1">1</definedName>
    <definedName name="solver_neg" localSheetId="1" hidden="1">1</definedName>
    <definedName name="solver_neg" localSheetId="0" hidden="1">1</definedName>
    <definedName name="solver_num" localSheetId="1" hidden="1">0</definedName>
    <definedName name="solver_num" localSheetId="0" hidden="1">0</definedName>
    <definedName name="solver_opt" localSheetId="1" hidden="1">График!#REF!</definedName>
    <definedName name="solver_opt" localSheetId="0" hidden="1">Пример!#REF!</definedName>
    <definedName name="solver_typ" localSheetId="1" hidden="1">1</definedName>
    <definedName name="solver_typ" localSheetId="0" hidden="1">1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L22" i="6" l="1"/>
  <c r="L28" i="6"/>
  <c r="L29" i="6" s="1"/>
  <c r="L18" i="6"/>
  <c r="E9" i="7" l="1"/>
  <c r="C13" i="7"/>
  <c r="B13" i="7"/>
  <c r="C10" i="6" l="1"/>
  <c r="D14" i="6"/>
  <c r="G24" i="6"/>
  <c r="E24" i="6"/>
  <c r="C24" i="6"/>
  <c r="B24" i="6"/>
  <c r="B15" i="6"/>
  <c r="B14" i="6"/>
  <c r="N11" i="6"/>
  <c r="M11" i="6"/>
  <c r="M9" i="6"/>
  <c r="M12" i="6" s="1"/>
  <c r="B10" i="6"/>
  <c r="A7" i="7"/>
  <c r="C7" i="7"/>
  <c r="D24" i="6"/>
  <c r="F24" i="6"/>
  <c r="N12" i="6" l="1"/>
  <c r="A3" i="7" l="1"/>
  <c r="I24" i="6" l="1"/>
  <c r="J24" i="6"/>
  <c r="A25" i="6"/>
  <c r="D25" i="6"/>
  <c r="F25" i="6"/>
  <c r="G25" i="6" l="1"/>
  <c r="E25" i="6"/>
  <c r="C25" i="6"/>
  <c r="I25" i="6" s="1"/>
  <c r="B25" i="6"/>
  <c r="J25" i="6" l="1"/>
  <c r="A14" i="7" l="1"/>
  <c r="A10" i="6"/>
  <c r="B14" i="7" l="1"/>
  <c r="C14" i="7"/>
  <c r="A15" i="7"/>
  <c r="A26" i="6"/>
  <c r="D26" i="6"/>
  <c r="F26" i="6"/>
  <c r="C15" i="7" l="1"/>
  <c r="B15" i="7"/>
  <c r="B26" i="6"/>
  <c r="G26" i="6"/>
  <c r="E26" i="6"/>
  <c r="C26" i="6"/>
  <c r="I26" i="6" s="1"/>
  <c r="A16" i="7"/>
  <c r="A27" i="6"/>
  <c r="D27" i="6"/>
  <c r="F27" i="6"/>
  <c r="C16" i="7" l="1"/>
  <c r="B16" i="7"/>
  <c r="C27" i="6"/>
  <c r="J27" i="6" s="1"/>
  <c r="B27" i="6"/>
  <c r="E27" i="6"/>
  <c r="G27" i="6"/>
  <c r="A17" i="7"/>
  <c r="J26" i="6"/>
  <c r="A28" i="6"/>
  <c r="D28" i="6"/>
  <c r="F28" i="6"/>
  <c r="C17" i="7" l="1"/>
  <c r="B17" i="7"/>
  <c r="E28" i="6"/>
  <c r="C28" i="6"/>
  <c r="I28" i="6" s="1"/>
  <c r="G28" i="6"/>
  <c r="B28" i="6"/>
  <c r="A18" i="7"/>
  <c r="I27" i="6"/>
  <c r="A29" i="6"/>
  <c r="D29" i="6"/>
  <c r="F29" i="6"/>
  <c r="B18" i="7" l="1"/>
  <c r="C18" i="7"/>
  <c r="G29" i="6"/>
  <c r="E29" i="6"/>
  <c r="B29" i="6"/>
  <c r="C29" i="6"/>
  <c r="I29" i="6" s="1"/>
  <c r="A19" i="7"/>
  <c r="J28" i="6"/>
  <c r="A30" i="6"/>
  <c r="D30" i="6"/>
  <c r="F30" i="6"/>
  <c r="C19" i="7" l="1"/>
  <c r="B19" i="7"/>
  <c r="B30" i="6"/>
  <c r="G30" i="6"/>
  <c r="C30" i="6"/>
  <c r="I30" i="6" s="1"/>
  <c r="E30" i="6"/>
  <c r="A20" i="7"/>
  <c r="J29" i="6"/>
  <c r="A31" i="6"/>
  <c r="D31" i="6"/>
  <c r="F31" i="6"/>
  <c r="C20" i="7" l="1"/>
  <c r="B20" i="7"/>
  <c r="A21" i="7"/>
  <c r="C31" i="6"/>
  <c r="B31" i="6"/>
  <c r="E31" i="6"/>
  <c r="G31" i="6"/>
  <c r="J31" i="6"/>
  <c r="J30" i="6"/>
  <c r="A32" i="6"/>
  <c r="A22" i="7"/>
  <c r="F32" i="6"/>
  <c r="B22" i="7" l="1"/>
  <c r="C22" i="7"/>
  <c r="C21" i="7"/>
  <c r="B21" i="7"/>
  <c r="E32" i="6"/>
  <c r="C32" i="6"/>
  <c r="I32" i="6" s="1"/>
  <c r="G32" i="6"/>
  <c r="B32" i="6"/>
  <c r="I31" i="6"/>
  <c r="A33" i="6"/>
  <c r="A23" i="7"/>
  <c r="D32" i="6"/>
  <c r="F33" i="6"/>
  <c r="D33" i="6"/>
  <c r="C23" i="7" l="1"/>
  <c r="B23" i="7"/>
  <c r="G33" i="6"/>
  <c r="B33" i="6"/>
  <c r="E33" i="6"/>
  <c r="C33" i="6"/>
  <c r="J33" i="6" s="1"/>
  <c r="J32" i="6"/>
  <c r="A34" i="6"/>
  <c r="A24" i="7"/>
  <c r="D34" i="6"/>
  <c r="F34" i="6"/>
  <c r="C24" i="7" l="1"/>
  <c r="B24" i="7"/>
  <c r="B34" i="6"/>
  <c r="G34" i="6"/>
  <c r="E34" i="6"/>
  <c r="C34" i="6"/>
  <c r="J34" i="6" s="1"/>
  <c r="A35" i="6"/>
  <c r="I33" i="6"/>
  <c r="A25" i="7"/>
  <c r="D35" i="6"/>
  <c r="F35" i="6"/>
  <c r="C25" i="7" l="1"/>
  <c r="B25" i="7"/>
  <c r="C35" i="6"/>
  <c r="J35" i="6" s="1"/>
  <c r="B35" i="6"/>
  <c r="G35" i="6"/>
  <c r="E35" i="6"/>
  <c r="A36" i="6"/>
  <c r="I34" i="6"/>
  <c r="A26" i="7"/>
  <c r="F36" i="6"/>
  <c r="D36" i="6"/>
  <c r="B26" i="7" l="1"/>
  <c r="C26" i="7"/>
  <c r="E36" i="6"/>
  <c r="C36" i="6"/>
  <c r="I36" i="6" s="1"/>
  <c r="G36" i="6"/>
  <c r="B36" i="6"/>
  <c r="I35" i="6"/>
  <c r="A37" i="6"/>
  <c r="A27" i="7"/>
  <c r="F37" i="6"/>
  <c r="C27" i="7" l="1"/>
  <c r="B27" i="7"/>
  <c r="G37" i="6"/>
  <c r="B37" i="6"/>
  <c r="E37" i="6"/>
  <c r="C37" i="6"/>
  <c r="I37" i="6" s="1"/>
  <c r="A38" i="6"/>
  <c r="J36" i="6"/>
  <c r="A28" i="7"/>
  <c r="D37" i="6"/>
  <c r="F38" i="6"/>
  <c r="D38" i="6"/>
  <c r="C28" i="7" l="1"/>
  <c r="B28" i="7"/>
  <c r="B38" i="6"/>
  <c r="G38" i="6"/>
  <c r="C38" i="6"/>
  <c r="J38" i="6" s="1"/>
  <c r="E38" i="6"/>
  <c r="A39" i="6"/>
  <c r="J37" i="6"/>
  <c r="A29" i="7"/>
  <c r="D39" i="6"/>
  <c r="F39" i="6"/>
  <c r="C29" i="7" l="1"/>
  <c r="B29" i="7"/>
  <c r="C39" i="6"/>
  <c r="J39" i="6" s="1"/>
  <c r="B39" i="6"/>
  <c r="E39" i="6"/>
  <c r="G39" i="6"/>
  <c r="A40" i="6"/>
  <c r="I38" i="6"/>
  <c r="A30" i="7"/>
  <c r="F40" i="6"/>
  <c r="D40" i="6"/>
  <c r="B30" i="7" l="1"/>
  <c r="C30" i="7"/>
  <c r="E40" i="6"/>
  <c r="C40" i="6"/>
  <c r="I40" i="6" s="1"/>
  <c r="G40" i="6"/>
  <c r="B40" i="6"/>
  <c r="I39" i="6"/>
  <c r="A41" i="6"/>
  <c r="A31" i="7"/>
  <c r="F41" i="6"/>
  <c r="C31" i="7" l="1"/>
  <c r="B31" i="7"/>
  <c r="G41" i="6"/>
  <c r="E41" i="6"/>
  <c r="C41" i="6"/>
  <c r="B41" i="6"/>
  <c r="J40" i="6"/>
  <c r="A42" i="6"/>
  <c r="A32" i="7"/>
  <c r="D41" i="6"/>
  <c r="D42" i="6"/>
  <c r="F42" i="6"/>
  <c r="C32" i="7" l="1"/>
  <c r="B32" i="7"/>
  <c r="B42" i="6"/>
  <c r="G42" i="6"/>
  <c r="E42" i="6"/>
  <c r="C42" i="6"/>
  <c r="I42" i="6" s="1"/>
  <c r="I41" i="6"/>
  <c r="J41" i="6"/>
  <c r="A43" i="6"/>
  <c r="A33" i="7"/>
  <c r="D43" i="6"/>
  <c r="F43" i="6"/>
  <c r="C33" i="7" l="1"/>
  <c r="B33" i="7"/>
  <c r="C43" i="6"/>
  <c r="I43" i="6" s="1"/>
  <c r="B43" i="6"/>
  <c r="E43" i="6"/>
  <c r="G43" i="6"/>
  <c r="J42" i="6"/>
  <c r="A44" i="6"/>
  <c r="D44" i="6"/>
  <c r="E44" i="6" l="1"/>
  <c r="C44" i="6"/>
  <c r="J44" i="6" s="1"/>
  <c r="G44" i="6"/>
  <c r="B44" i="6"/>
  <c r="J43" i="6"/>
  <c r="A45" i="6"/>
  <c r="F44" i="6"/>
  <c r="F45" i="6"/>
  <c r="D45" i="6"/>
  <c r="G45" i="6" l="1"/>
  <c r="E45" i="6"/>
  <c r="B45" i="6"/>
  <c r="C45" i="6"/>
  <c r="J45" i="6" s="1"/>
  <c r="I44" i="6"/>
  <c r="A46" i="6"/>
  <c r="D46" i="6"/>
  <c r="F46" i="6"/>
  <c r="B46" i="6" l="1"/>
  <c r="C46" i="6"/>
  <c r="G46" i="6"/>
  <c r="E46" i="6"/>
  <c r="I45" i="6"/>
  <c r="I46" i="6"/>
  <c r="A47" i="6"/>
  <c r="D47" i="6"/>
  <c r="F47" i="6"/>
  <c r="C47" i="6" l="1"/>
  <c r="I47" i="6" s="1"/>
  <c r="B47" i="6"/>
  <c r="G47" i="6"/>
  <c r="E47" i="6"/>
  <c r="J46" i="6"/>
  <c r="A48" i="6"/>
  <c r="D48" i="6"/>
  <c r="F48" i="6"/>
  <c r="E48" i="6" l="1"/>
  <c r="C48" i="6"/>
  <c r="I48" i="6" s="1"/>
  <c r="G48" i="6"/>
  <c r="B48" i="6"/>
  <c r="J47" i="6"/>
  <c r="A49" i="6"/>
  <c r="D49" i="6"/>
  <c r="F49" i="6"/>
  <c r="G49" i="6" l="1"/>
  <c r="B49" i="6"/>
  <c r="E49" i="6"/>
  <c r="C49" i="6"/>
  <c r="I49" i="6" s="1"/>
  <c r="J48" i="6"/>
  <c r="A50" i="6"/>
  <c r="D50" i="6"/>
  <c r="B50" i="6" l="1"/>
  <c r="G50" i="6"/>
  <c r="E50" i="6"/>
  <c r="C50" i="6"/>
  <c r="I50" i="6" s="1"/>
  <c r="J49" i="6"/>
  <c r="A51" i="6"/>
  <c r="D51" i="6"/>
  <c r="F50" i="6"/>
  <c r="F51" i="6"/>
  <c r="C51" i="6" l="1"/>
  <c r="J51" i="6" s="1"/>
  <c r="B51" i="6"/>
  <c r="E51" i="6"/>
  <c r="G51" i="6"/>
  <c r="J50" i="6"/>
  <c r="A52" i="6"/>
  <c r="D52" i="6"/>
  <c r="E52" i="6" l="1"/>
  <c r="C52" i="6"/>
  <c r="I52" i="6" s="1"/>
  <c r="G52" i="6"/>
  <c r="B52" i="6"/>
  <c r="I51" i="6"/>
  <c r="A53" i="6"/>
  <c r="F53" i="6"/>
  <c r="F52" i="6"/>
  <c r="D53" i="6"/>
  <c r="G53" i="6" l="1"/>
  <c r="E53" i="6"/>
  <c r="B53" i="6"/>
  <c r="C53" i="6"/>
  <c r="J53" i="6"/>
  <c r="A54" i="6"/>
  <c r="J52" i="6"/>
  <c r="D54" i="6"/>
  <c r="B54" i="6" l="1"/>
  <c r="G54" i="6"/>
  <c r="C54" i="6"/>
  <c r="I54" i="6" s="1"/>
  <c r="E54" i="6"/>
  <c r="A55" i="6"/>
  <c r="I53" i="6"/>
  <c r="F54" i="6"/>
  <c r="D55" i="6"/>
  <c r="F55" i="6"/>
  <c r="C55" i="6" l="1"/>
  <c r="J55" i="6" s="1"/>
  <c r="B55" i="6"/>
  <c r="G55" i="6"/>
  <c r="E55" i="6"/>
  <c r="A56" i="6"/>
  <c r="J54" i="6"/>
  <c r="D56" i="6"/>
  <c r="E56" i="6" l="1"/>
  <c r="C56" i="6"/>
  <c r="G56" i="6"/>
  <c r="B56" i="6"/>
  <c r="I55" i="6"/>
  <c r="J56" i="6"/>
  <c r="A57" i="6"/>
  <c r="F56" i="6"/>
  <c r="D57" i="6"/>
  <c r="F57" i="6"/>
  <c r="G57" i="6" l="1"/>
  <c r="E57" i="6"/>
  <c r="C57" i="6"/>
  <c r="J57" i="6" s="1"/>
  <c r="B57" i="6"/>
  <c r="I56" i="6"/>
  <c r="A58" i="6"/>
  <c r="D58" i="6"/>
  <c r="B58" i="6" l="1"/>
  <c r="C58" i="6"/>
  <c r="I58" i="6" s="1"/>
  <c r="G58" i="6"/>
  <c r="E58" i="6"/>
  <c r="I57" i="6"/>
  <c r="A59" i="6"/>
  <c r="F58" i="6"/>
  <c r="F59" i="6"/>
  <c r="D59" i="6"/>
  <c r="C59" i="6" l="1"/>
  <c r="J59" i="6" s="1"/>
  <c r="E59" i="6"/>
  <c r="B59" i="6"/>
  <c r="G59" i="6"/>
  <c r="A60" i="6"/>
  <c r="J58" i="6"/>
  <c r="D60" i="6"/>
  <c r="E60" i="6" l="1"/>
  <c r="C60" i="6"/>
  <c r="J60" i="6" s="1"/>
  <c r="G60" i="6"/>
  <c r="B60" i="6"/>
  <c r="A61" i="6"/>
  <c r="I59" i="6"/>
  <c r="F60" i="6"/>
  <c r="F61" i="6"/>
  <c r="G61" i="6" l="1"/>
  <c r="B61" i="6"/>
  <c r="E61" i="6"/>
  <c r="C61" i="6"/>
  <c r="I61" i="6" s="1"/>
  <c r="I60" i="6"/>
  <c r="A62" i="6"/>
  <c r="D61" i="6"/>
  <c r="D62" i="6"/>
  <c r="F62" i="6"/>
  <c r="B62" i="6" l="1"/>
  <c r="C62" i="6"/>
  <c r="I62" i="6" s="1"/>
  <c r="G62" i="6"/>
  <c r="E62" i="6"/>
  <c r="A63" i="6"/>
  <c r="J61" i="6"/>
  <c r="F63" i="6"/>
  <c r="C63" i="6" l="1"/>
  <c r="J63" i="6" s="1"/>
  <c r="B63" i="6"/>
  <c r="E63" i="6"/>
  <c r="G63" i="6"/>
  <c r="A64" i="6"/>
  <c r="J62" i="6"/>
  <c r="D63" i="6"/>
  <c r="F64" i="6"/>
  <c r="E64" i="6" l="1"/>
  <c r="C64" i="6"/>
  <c r="G64" i="6"/>
  <c r="B64" i="6"/>
  <c r="I63" i="6"/>
  <c r="I64" i="6"/>
  <c r="D64" i="6"/>
  <c r="J64" i="6" l="1"/>
  <c r="C20" i="6" l="1"/>
  <c r="C15" i="6" l="1"/>
  <c r="C14" i="6"/>
</calcChain>
</file>

<file path=xl/sharedStrings.xml><?xml version="1.0" encoding="utf-8"?>
<sst xmlns="http://schemas.openxmlformats.org/spreadsheetml/2006/main" count="64" uniqueCount="49">
  <si>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</si>
  <si>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</si>
  <si>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</si>
  <si>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</si>
  <si>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</si>
  <si>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x</t>
  </si>
  <si>
    <t>х</t>
  </si>
  <si>
    <t>P(X&lt;=х)</t>
  </si>
  <si>
    <t>P(X=х)</t>
  </si>
  <si>
    <t>Значение</t>
  </si>
  <si>
    <t>Параметр</t>
  </si>
  <si>
    <t>p(x)</t>
  </si>
  <si>
    <t>Функция распределения</t>
  </si>
  <si>
    <t>Плотность вероятности</t>
  </si>
  <si>
    <t>Формула</t>
  </si>
  <si>
    <t>Мат.ожидание (среднее)</t>
  </si>
  <si>
    <t>Дисперсия</t>
  </si>
  <si>
    <t>для Мат.ожидания</t>
  </si>
  <si>
    <t>для Дисперсии</t>
  </si>
  <si>
    <t>p</t>
  </si>
  <si>
    <t>Вероятность успеха в испытании</t>
  </si>
  <si>
    <t>Функция вероятности P(X&lt;=x)</t>
  </si>
  <si>
    <t>Плотность вероятности P(X=x)</t>
  </si>
  <si>
    <t>Для графика</t>
  </si>
  <si>
    <t>Показатели распределения</t>
  </si>
  <si>
    <t>График функции распределения и плотности вероятности</t>
  </si>
  <si>
    <t>Служебные столбцы</t>
  </si>
  <si>
    <t>Число неудач до определенного количества успехов r</t>
  </si>
  <si>
    <t>Функция ОТРБИНОМ.РАСП</t>
  </si>
  <si>
    <t>Функция ОТРБИНОМРАСП</t>
  </si>
  <si>
    <t>Проверка нормировки</t>
  </si>
  <si>
    <t>Сумма вероятностей должна быть равна 1</t>
  </si>
  <si>
    <r>
      <t xml:space="preserve">x </t>
    </r>
    <r>
      <rPr>
        <sz val="8"/>
        <rFont val="Calibri"/>
        <family val="2"/>
        <charset val="204"/>
        <scheme val="minor"/>
      </rPr>
      <t>испытаний</t>
    </r>
  </si>
  <si>
    <r>
      <t xml:space="preserve">x </t>
    </r>
    <r>
      <rPr>
        <sz val="8"/>
        <rFont val="Calibri"/>
        <family val="2"/>
        <charset val="204"/>
        <scheme val="minor"/>
      </rPr>
      <t>неудач</t>
    </r>
  </si>
  <si>
    <t>Задача1:</t>
  </si>
  <si>
    <t>Вероятность, что первая нефть будет получена с третьей попытки (вероятность успеха =0,2)</t>
  </si>
  <si>
    <t>Задача2:</t>
  </si>
  <si>
    <t>Геометрическое распределение. Дискретные распределения в MS EXCEL</t>
  </si>
  <si>
    <t>P(X&lt;=x): вероятность, что успех произойдет после x и менее неудач</t>
  </si>
  <si>
    <t>Число испытаний до получения успеха</t>
  </si>
  <si>
    <t>Число неудач до получения успеха</t>
  </si>
  <si>
    <t>2 способа определить Геометрическое распределение</t>
  </si>
  <si>
    <t>Вероятность, что поклонник Lada Granta будет встречен после опроса 10 человек (вероятность успеха =0,01)</t>
  </si>
  <si>
    <t>Задача3:</t>
  </si>
  <si>
    <t>Сколько людей нужно опросить, чтобы вероятность встретить поклонника Lada Granta была 50% (вероятность успеха =0,01)</t>
  </si>
  <si>
    <t>количество опрошенных</t>
  </si>
  <si>
    <t>количество опрошенных (целое)</t>
  </si>
  <si>
    <t>вероятность встретить поклонника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</si>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</sst>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0.000"/>
    <numFmt numFmtId="166" formatCode="0.000000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 tint="0.149998474074526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>
      <alignment horizontal="left"/>
    </xf>
    <xf numFmtId="9" fontId="15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0" xfId="3" applyFont="1" applyFill="1" applyAlignment="1" applyProtection="1">
      <alignment vertical="center"/>
    </xf>
    <xf numFmtId="0" fontId="10" fillId="0" borderId="0" xfId="1" applyFont="1"/>
    <xf numFmtId="0" fontId="11" fillId="0" borderId="0" xfId="1" applyFont="1"/>
    <xf numFmtId="0" fontId="12" fillId="0" borderId="0" xfId="1" applyFont="1"/>
    <xf numFmtId="0" fontId="8" fillId="0" borderId="0" xfId="7"/>
    <xf numFmtId="0" fontId="13" fillId="4" borderId="0" xfId="7" applyFont="1" applyFill="1" applyAlignment="1">
      <alignment vertical="center" wrapText="1"/>
    </xf>
    <xf numFmtId="0" fontId="4" fillId="2" borderId="0" xfId="2" applyFill="1" applyAlignment="1" applyProtection="1"/>
    <xf numFmtId="0" fontId="10" fillId="0" borderId="1" xfId="1" applyFont="1" applyBorder="1"/>
    <xf numFmtId="0" fontId="11" fillId="0" borderId="1" xfId="1" applyFont="1" applyBorder="1"/>
    <xf numFmtId="0" fontId="10" fillId="5" borderId="1" xfId="1" applyFont="1" applyFill="1" applyBorder="1"/>
    <xf numFmtId="0" fontId="11" fillId="6" borderId="1" xfId="1" applyFont="1" applyFill="1" applyBorder="1"/>
    <xf numFmtId="0" fontId="11" fillId="0" borderId="1" xfId="1" applyFont="1" applyBorder="1" applyAlignment="1">
      <alignment horizontal="centerContinuous"/>
    </xf>
    <xf numFmtId="0" fontId="10" fillId="0" borderId="1" xfId="1" applyFont="1" applyBorder="1" applyAlignment="1">
      <alignment wrapText="1"/>
    </xf>
    <xf numFmtId="2" fontId="10" fillId="0" borderId="1" xfId="1" applyNumberFormat="1" applyFont="1" applyBorder="1"/>
    <xf numFmtId="165" fontId="10" fillId="0" borderId="1" xfId="1" applyNumberFormat="1" applyFont="1" applyBorder="1"/>
    <xf numFmtId="0" fontId="2" fillId="6" borderId="0" xfId="0" applyFont="1" applyFill="1" applyAlignment="1">
      <alignment vertical="center"/>
    </xf>
    <xf numFmtId="0" fontId="10" fillId="0" borderId="0" xfId="1" applyFont="1" applyBorder="1"/>
    <xf numFmtId="0" fontId="10" fillId="6" borderId="0" xfId="1" applyFont="1" applyFill="1"/>
    <xf numFmtId="0" fontId="11" fillId="6" borderId="0" xfId="1" applyFont="1" applyFill="1" applyBorder="1"/>
    <xf numFmtId="0" fontId="11" fillId="6" borderId="0" xfId="1" applyFont="1" applyFill="1"/>
    <xf numFmtId="0" fontId="14" fillId="0" borderId="0" xfId="1" applyFont="1"/>
    <xf numFmtId="0" fontId="12" fillId="6" borderId="0" xfId="1" applyFont="1" applyFill="1"/>
    <xf numFmtId="0" fontId="11" fillId="6" borderId="0" xfId="1" applyFont="1" applyFill="1" applyBorder="1" applyAlignment="1">
      <alignment wrapText="1"/>
    </xf>
    <xf numFmtId="165" fontId="11" fillId="6" borderId="0" xfId="1" applyNumberFormat="1" applyFont="1" applyFill="1" applyBorder="1"/>
    <xf numFmtId="0" fontId="10" fillId="7" borderId="1" xfId="1" applyFont="1" applyFill="1" applyBorder="1"/>
    <xf numFmtId="0" fontId="10" fillId="8" borderId="1" xfId="1" applyFont="1" applyFill="1" applyBorder="1"/>
    <xf numFmtId="166" fontId="10" fillId="0" borderId="1" xfId="1" applyNumberFormat="1" applyFont="1" applyBorder="1"/>
    <xf numFmtId="10" fontId="10" fillId="0" borderId="0" xfId="9" applyNumberFormat="1" applyFont="1"/>
    <xf numFmtId="0" fontId="17" fillId="6" borderId="0" xfId="0" applyFont="1" applyFill="1" applyAlignment="1">
      <alignment vertical="center"/>
    </xf>
    <xf numFmtId="0" fontId="5" fillId="3" borderId="0" xfId="2" applyFont="1" applyFill="1" applyAlignment="1" applyProtection="1">
      <alignment horizontal="center" vertical="center"/>
    </xf>
    <xf numFmtId="0" fontId="4" fillId="2" borderId="0" xfId="2" applyFill="1" applyAlignment="1" applyProtection="1">
      <alignment horizontal="right"/>
    </xf>
  </cellXfs>
  <cellStyles count="10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  <cellStyle name="Процентный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График!$E$9</c:f>
          <c:strCache>
            <c:ptCount val="1"/>
            <c:pt idx="0">
              <c:v>Геометрическое распределение Geom(p=0,2)</c:v>
            </c:pt>
          </c:strCache>
        </c:strRef>
      </c:tx>
      <c:layout/>
      <c:overlay val="0"/>
      <c:txPr>
        <a:bodyPr/>
        <a:lstStyle/>
        <a:p>
          <a:pPr>
            <a:defRPr sz="1100"/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График!$C$11</c:f>
              <c:strCache>
                <c:ptCount val="1"/>
                <c:pt idx="0">
                  <c:v>Плотность вероятности</c:v>
                </c:pt>
              </c:strCache>
            </c:strRef>
          </c:tx>
          <c:invertIfNegative val="0"/>
          <c:cat>
            <c:numRef>
              <c:f>График!$A$13:$A$32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numCache>
            </c:numRef>
          </c:cat>
          <c:val>
            <c:numRef>
              <c:f>График!$C$13:$C$32</c:f>
              <c:numCache>
                <c:formatCode>General</c:formatCode>
                <c:ptCount val="20"/>
                <c:pt idx="0">
                  <c:v>0.2</c:v>
                </c:pt>
                <c:pt idx="1">
                  <c:v>0.16</c:v>
                </c:pt>
                <c:pt idx="2">
                  <c:v>0.128</c:v>
                </c:pt>
                <c:pt idx="3">
                  <c:v>0.10239999999999999</c:v>
                </c:pt>
                <c:pt idx="4">
                  <c:v>8.1919999999999979E-2</c:v>
                </c:pt>
                <c:pt idx="5">
                  <c:v>6.5535999999999997E-2</c:v>
                </c:pt>
                <c:pt idx="6">
                  <c:v>5.2428799999999991E-2</c:v>
                </c:pt>
                <c:pt idx="7">
                  <c:v>4.1943039999999987E-2</c:v>
                </c:pt>
                <c:pt idx="8">
                  <c:v>3.3554432000000009E-2</c:v>
                </c:pt>
                <c:pt idx="9">
                  <c:v>2.6843545600000004E-2</c:v>
                </c:pt>
                <c:pt idx="10">
                  <c:v>2.1474836480000006E-2</c:v>
                </c:pt>
                <c:pt idx="11">
                  <c:v>1.7179869184000003E-2</c:v>
                </c:pt>
                <c:pt idx="12">
                  <c:v>1.3743895347199995E-2</c:v>
                </c:pt>
                <c:pt idx="13">
                  <c:v>1.0995116277759995E-2</c:v>
                </c:pt>
                <c:pt idx="14">
                  <c:v>8.7960930222079989E-3</c:v>
                </c:pt>
                <c:pt idx="15">
                  <c:v>7.0368744177663981E-3</c:v>
                </c:pt>
                <c:pt idx="16">
                  <c:v>5.6294995342131195E-3</c:v>
                </c:pt>
                <c:pt idx="17">
                  <c:v>4.5035996273704946E-3</c:v>
                </c:pt>
                <c:pt idx="18">
                  <c:v>3.6028797018963958E-3</c:v>
                </c:pt>
                <c:pt idx="19">
                  <c:v>2.8823037615171173E-3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5-4F85-AE4C-837C2A3C8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011328"/>
        <c:axId val="133012864"/>
      </c:barChart>
      <c:lineChart>
        <c:grouping val="standard"/>
        <c:varyColors val="0"/>
        <c:ser>
          <c:idx val="0"/>
          <c:order val="0"/>
          <c:tx>
            <c:strRef>
              <c:f>График!$B$11</c:f>
              <c:strCache>
                <c:ptCount val="1"/>
                <c:pt idx="0">
                  <c:v>Функция распределения</c:v>
                </c:pt>
              </c:strCache>
            </c:strRef>
          </c:tx>
          <c:spPr>
            <a:ln w="19050">
              <a:prstDash val="dash"/>
            </a:ln>
          </c:spPr>
          <c:marker>
            <c:symbol val="circle"/>
            <c:size val="7"/>
          </c:marker>
          <c:cat>
            <c:numRef>
              <c:f>График!$A$13:$A$32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numCache>
            </c:numRef>
          </c:cat>
          <c:val>
            <c:numRef>
              <c:f>График!$B$13:$B$32</c:f>
              <c:numCache>
                <c:formatCode>General</c:formatCode>
                <c:ptCount val="20"/>
                <c:pt idx="0">
                  <c:v>0.2</c:v>
                </c:pt>
                <c:pt idx="1">
                  <c:v>0.36</c:v>
                </c:pt>
                <c:pt idx="2">
                  <c:v>0.48799999999999988</c:v>
                </c:pt>
                <c:pt idx="3">
                  <c:v>0.59039999999999992</c:v>
                </c:pt>
                <c:pt idx="4">
                  <c:v>0.67231999999999992</c:v>
                </c:pt>
                <c:pt idx="5">
                  <c:v>0.73785599999999985</c:v>
                </c:pt>
                <c:pt idx="6">
                  <c:v>0.7902847999999999</c:v>
                </c:pt>
                <c:pt idx="7">
                  <c:v>0.83222783999999994</c:v>
                </c:pt>
                <c:pt idx="8">
                  <c:v>0.86578227199999991</c:v>
                </c:pt>
                <c:pt idx="9">
                  <c:v>0.89262581759999993</c:v>
                </c:pt>
                <c:pt idx="10">
                  <c:v>0.91410065407999996</c:v>
                </c:pt>
                <c:pt idx="11">
                  <c:v>0.93128052326400002</c:v>
                </c:pt>
                <c:pt idx="12">
                  <c:v>0.94502441861120001</c:v>
                </c:pt>
                <c:pt idx="13">
                  <c:v>0.95601953488895997</c:v>
                </c:pt>
                <c:pt idx="14">
                  <c:v>0.96481562791116793</c:v>
                </c:pt>
                <c:pt idx="15">
                  <c:v>0.97185250232893439</c:v>
                </c:pt>
                <c:pt idx="16">
                  <c:v>0.97748200186314749</c:v>
                </c:pt>
                <c:pt idx="17">
                  <c:v>0.98198560149051795</c:v>
                </c:pt>
                <c:pt idx="18">
                  <c:v>0.98558848119241438</c:v>
                </c:pt>
                <c:pt idx="19">
                  <c:v>0.98847078495393159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E5-4F85-AE4C-837C2A3C8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11328"/>
        <c:axId val="133012864"/>
      </c:lineChart>
      <c:catAx>
        <c:axId val="13301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012864"/>
        <c:crosses val="autoZero"/>
        <c:auto val="1"/>
        <c:lblAlgn val="ctr"/>
        <c:lblOffset val="100"/>
        <c:noMultiLvlLbl val="0"/>
      </c:catAx>
      <c:valAx>
        <c:axId val="133012864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011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11</xdr:col>
      <xdr:colOff>0</xdr:colOff>
      <xdr:row>28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geometricheskoe-raspredelenie-diskretnye-raspredeleniy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geometricheskoe-raspredelenie-diskretnye-raspredeleniy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workbookViewId="0">
      <selection activeCell="I2" sqref="I2"/>
    </sheetView>
  </sheetViews>
  <sheetFormatPr defaultRowHeight="12.75" x14ac:dyDescent="0.2"/>
  <cols>
    <col min="1" max="1" width="13.28515625" style="4" customWidth="1"/>
    <col min="2" max="2" width="10.85546875" style="4" customWidth="1"/>
    <col min="3" max="3" width="11.7109375" style="4" customWidth="1"/>
    <col min="4" max="7" width="10.85546875" style="4" customWidth="1"/>
    <col min="8" max="8" width="1.85546875" style="4" customWidth="1"/>
    <col min="9" max="9" width="16.42578125" style="4" bestFit="1" customWidth="1"/>
    <col min="10" max="10" width="13.28515625" style="4" bestFit="1" customWidth="1"/>
    <col min="11" max="11" width="9.140625" style="4"/>
    <col min="12" max="12" width="10.140625" style="4" customWidth="1"/>
    <col min="13" max="13" width="10.42578125" style="4" customWidth="1"/>
    <col min="14" max="268" width="9.140625" style="4"/>
    <col min="269" max="269" width="10" style="4" customWidth="1"/>
    <col min="270" max="349" width="9.140625" style="4"/>
    <col min="350" max="350" width="8.5703125" style="4" customWidth="1"/>
    <col min="351" max="16384" width="9.140625" style="4"/>
  </cols>
  <sheetData>
    <row r="1" spans="1:14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</row>
    <row r="2" spans="1:14" ht="15.75" x14ac:dyDescent="0.25">
      <c r="A2" s="9" t="s">
        <v>0</v>
      </c>
      <c r="B2" s="2"/>
      <c r="C2" s="2"/>
      <c r="D2" s="2"/>
      <c r="E2" s="2"/>
      <c r="F2" s="2"/>
      <c r="G2" s="2"/>
      <c r="H2" s="2"/>
      <c r="I2" s="33" t="s">
        <v>48</v>
      </c>
    </row>
    <row r="3" spans="1:14" ht="18.75" x14ac:dyDescent="0.2">
      <c r="A3" s="1" t="s">
        <v>37</v>
      </c>
      <c r="B3" s="1"/>
      <c r="C3" s="1"/>
      <c r="D3" s="1"/>
      <c r="E3" s="1"/>
      <c r="F3" s="1"/>
      <c r="G3" s="1"/>
      <c r="H3" s="1"/>
      <c r="I3" s="1"/>
    </row>
    <row r="4" spans="1:14" ht="15.75" x14ac:dyDescent="0.25">
      <c r="A4" s="21" t="s">
        <v>22</v>
      </c>
      <c r="B4" s="24"/>
      <c r="C4" s="24"/>
      <c r="D4" s="24"/>
      <c r="E4" s="24"/>
      <c r="F4" s="24"/>
      <c r="G4" s="24"/>
      <c r="H4" s="24"/>
      <c r="I4" s="24"/>
      <c r="L4" s="5" t="s">
        <v>41</v>
      </c>
    </row>
    <row r="5" spans="1:14" ht="4.5" customHeight="1" x14ac:dyDescent="0.2"/>
    <row r="6" spans="1:14" x14ac:dyDescent="0.2">
      <c r="A6" s="11" t="s">
        <v>10</v>
      </c>
      <c r="B6" s="11" t="s">
        <v>9</v>
      </c>
      <c r="L6" s="11" t="s">
        <v>10</v>
      </c>
      <c r="M6" s="11" t="s">
        <v>9</v>
      </c>
    </row>
    <row r="7" spans="1:14" x14ac:dyDescent="0.2">
      <c r="A7" s="10" t="s">
        <v>19</v>
      </c>
      <c r="B7" s="12">
        <v>0.4</v>
      </c>
      <c r="C7" s="4" t="s">
        <v>20</v>
      </c>
      <c r="L7" s="10" t="s">
        <v>19</v>
      </c>
      <c r="M7" s="12">
        <v>0.4</v>
      </c>
      <c r="N7" s="4" t="s">
        <v>20</v>
      </c>
    </row>
    <row r="8" spans="1:14" x14ac:dyDescent="0.2">
      <c r="A8" s="10" t="s">
        <v>5</v>
      </c>
      <c r="B8" s="12">
        <v>4</v>
      </c>
      <c r="C8" s="4" t="s">
        <v>27</v>
      </c>
      <c r="L8" s="27" t="s">
        <v>32</v>
      </c>
      <c r="M8" s="12">
        <v>6</v>
      </c>
      <c r="N8" s="4" t="s">
        <v>39</v>
      </c>
    </row>
    <row r="9" spans="1:14" x14ac:dyDescent="0.2">
      <c r="L9" s="28" t="s">
        <v>33</v>
      </c>
      <c r="M9" s="10">
        <f>M8-1</f>
        <v>5</v>
      </c>
      <c r="N9" s="4" t="s">
        <v>40</v>
      </c>
    </row>
    <row r="10" spans="1:14" x14ac:dyDescent="0.2">
      <c r="A10" s="10" t="str">
        <f>"P(X="&amp;B8&amp;")"</f>
        <v>P(X=4)</v>
      </c>
      <c r="B10" s="10">
        <f>_xlfn.NEGBINOM.DIST(B8,1,p,FALSE)</f>
        <v>5.1839999999999983E-2</v>
      </c>
      <c r="C10" s="4" t="str">
        <f>"Вероятность того, что успех произойдет после "&amp;B8&amp;" неудач"</f>
        <v>Вероятность того, что успех произойдет после 4 неудач</v>
      </c>
    </row>
    <row r="11" spans="1:14" x14ac:dyDescent="0.2">
      <c r="A11" s="19"/>
      <c r="B11" s="19"/>
      <c r="M11" s="27">
        <f>M7*(1-M7)^(M8-1)</f>
        <v>3.1104E-2</v>
      </c>
      <c r="N11" s="4" t="str">
        <f>"Вероятность того, что успех произойдет после "&amp;M8&amp;" испытаний"</f>
        <v>Вероятность того, что успех произойдет после 6 испытаний</v>
      </c>
    </row>
    <row r="12" spans="1:14" ht="15.75" x14ac:dyDescent="0.25">
      <c r="A12" s="21" t="s">
        <v>24</v>
      </c>
      <c r="B12" s="24"/>
      <c r="C12" s="24"/>
      <c r="D12" s="24"/>
      <c r="E12" s="24"/>
      <c r="F12" s="24"/>
      <c r="G12" s="24"/>
      <c r="H12" s="24"/>
      <c r="M12" s="28">
        <f>_xlfn.NEGBINOM.DIST(M9,1,M7,FALSE)</f>
        <v>3.1103999999999996E-2</v>
      </c>
      <c r="N12" s="4" t="str">
        <f>"Вероятность того, что успех произойдет после "&amp;M9&amp;" неудач"</f>
        <v>Вероятность того, что успех произойдет после 5 неудач</v>
      </c>
    </row>
    <row r="13" spans="1:14" ht="3.75" customHeight="1" x14ac:dyDescent="0.2"/>
    <row r="14" spans="1:14" ht="25.5" x14ac:dyDescent="0.2">
      <c r="A14" s="15" t="s">
        <v>15</v>
      </c>
      <c r="B14" s="16">
        <f>(1-p)/p</f>
        <v>1.4999999999999998</v>
      </c>
      <c r="C14" s="16">
        <f>SUM(I24:I64)</f>
        <v>1.4999999659128889</v>
      </c>
      <c r="D14" s="16">
        <f>1/p-1</f>
        <v>1.5</v>
      </c>
    </row>
    <row r="15" spans="1:14" x14ac:dyDescent="0.2">
      <c r="A15" s="10" t="s">
        <v>16</v>
      </c>
      <c r="B15" s="17">
        <f>(1-p)/p^2</f>
        <v>3.7499999999999991</v>
      </c>
      <c r="C15" s="17">
        <f>SUM(J24:J64)</f>
        <v>3.7499986487468142</v>
      </c>
    </row>
    <row r="16" spans="1:14" x14ac:dyDescent="0.2">
      <c r="A16" s="19"/>
      <c r="B16" s="19"/>
      <c r="L16" s="5" t="s">
        <v>34</v>
      </c>
    </row>
    <row r="17" spans="1:13" x14ac:dyDescent="0.2">
      <c r="A17" s="21" t="s">
        <v>21</v>
      </c>
      <c r="B17" s="21"/>
      <c r="C17" s="22"/>
      <c r="D17" s="22"/>
      <c r="E17" s="22"/>
      <c r="F17" s="22"/>
      <c r="G17" s="22"/>
      <c r="H17" s="20"/>
      <c r="L17" s="4" t="s">
        <v>35</v>
      </c>
    </row>
    <row r="18" spans="1:13" x14ac:dyDescent="0.2">
      <c r="A18" s="23" t="s">
        <v>38</v>
      </c>
      <c r="L18" s="4">
        <f>_xlfn.NEGBINOM.DIST(3-1,1,0.2,FALSE)</f>
        <v>0.128</v>
      </c>
    </row>
    <row r="20" spans="1:13" x14ac:dyDescent="0.2">
      <c r="A20" s="4" t="s">
        <v>30</v>
      </c>
      <c r="C20" s="29">
        <f>SUM(C24:C64)</f>
        <v>0.99999999919795057</v>
      </c>
      <c r="D20" s="4" t="s">
        <v>31</v>
      </c>
      <c r="L20" s="5" t="s">
        <v>36</v>
      </c>
    </row>
    <row r="21" spans="1:13" x14ac:dyDescent="0.2">
      <c r="L21" s="4" t="s">
        <v>42</v>
      </c>
    </row>
    <row r="22" spans="1:13" x14ac:dyDescent="0.2">
      <c r="B22" s="13" t="s">
        <v>28</v>
      </c>
      <c r="C22" s="13"/>
      <c r="D22" s="14" t="s">
        <v>14</v>
      </c>
      <c r="E22" s="14"/>
      <c r="F22" s="13" t="s">
        <v>29</v>
      </c>
      <c r="G22" s="13"/>
      <c r="I22" s="4" t="s">
        <v>26</v>
      </c>
      <c r="L22" s="30">
        <f>_xlfn.NEGBINOM.DIST(10-1,1,0.01,TRUE)</f>
        <v>9.5617924991195521E-2</v>
      </c>
    </row>
    <row r="23" spans="1:13" x14ac:dyDescent="0.2">
      <c r="A23" s="11" t="s">
        <v>6</v>
      </c>
      <c r="B23" s="11" t="s">
        <v>7</v>
      </c>
      <c r="C23" s="11" t="s">
        <v>8</v>
      </c>
      <c r="D23" s="11" t="s">
        <v>7</v>
      </c>
      <c r="E23" s="11" t="s">
        <v>8</v>
      </c>
      <c r="F23" s="11" t="s">
        <v>7</v>
      </c>
      <c r="G23" s="11" t="s">
        <v>8</v>
      </c>
      <c r="I23" s="11" t="s">
        <v>17</v>
      </c>
      <c r="J23" s="11" t="s">
        <v>18</v>
      </c>
    </row>
    <row r="24" spans="1:13" x14ac:dyDescent="0.2">
      <c r="A24" s="10">
        <v>0</v>
      </c>
      <c r="B24" s="10">
        <f t="shared" ref="B24:B64" si="0">_xlfn.NEGBINOM.DIST($A24,1,p,TRUE)</f>
        <v>0.4</v>
      </c>
      <c r="C24" s="10">
        <f t="shared" ref="C24:C64" si="1">_xlfn.NEGBINOM.DIST($A24,1,p,FALSE)</f>
        <v>0.4</v>
      </c>
      <c r="D24" s="10">
        <f t="shared" ref="D24:D64" ca="1" si="2">SUMPRODUCT(p*(1-p)^(ROW(INDIRECT("A1:A"&amp;A24+1))-1))</f>
        <v>0.4</v>
      </c>
      <c r="E24" s="10">
        <f t="shared" ref="E24:E64" si="3">p*(1-p)^A24</f>
        <v>0.4</v>
      </c>
      <c r="F24" s="10">
        <f t="shared" ref="F24:F64" ca="1" si="4">SUMPRODUCT(NEGBINOMDIST((ROW(INDIRECT("A1:A"&amp;A24+1))-1),1,p))</f>
        <v>0.4</v>
      </c>
      <c r="G24" s="10">
        <f t="shared" ref="G24:G64" si="5">NEGBINOMDIST($A24,1,p)</f>
        <v>0.4</v>
      </c>
      <c r="I24" s="10">
        <f>A24*C24</f>
        <v>0</v>
      </c>
      <c r="J24" s="10">
        <f>(A24-$B$14)^2*C24</f>
        <v>0.89999999999999969</v>
      </c>
      <c r="L24" s="5" t="s">
        <v>43</v>
      </c>
    </row>
    <row r="25" spans="1:13" x14ac:dyDescent="0.2">
      <c r="A25" s="10">
        <f t="shared" ref="A25:A64" si="6">A24+1</f>
        <v>1</v>
      </c>
      <c r="B25" s="10">
        <f t="shared" si="0"/>
        <v>0.64</v>
      </c>
      <c r="C25" s="10">
        <f t="shared" si="1"/>
        <v>0.24</v>
      </c>
      <c r="D25" s="10">
        <f t="shared" ca="1" si="2"/>
        <v>0.64</v>
      </c>
      <c r="E25" s="10">
        <f t="shared" si="3"/>
        <v>0.24</v>
      </c>
      <c r="F25" s="10">
        <f t="shared" ca="1" si="4"/>
        <v>0.64</v>
      </c>
      <c r="G25" s="10">
        <f t="shared" si="5"/>
        <v>0.24</v>
      </c>
      <c r="I25" s="10">
        <f t="shared" ref="I25:I34" si="7">A25*C25</f>
        <v>0.24</v>
      </c>
      <c r="J25" s="10">
        <f t="shared" ref="J25:J34" si="8">(A25-$B$14)^2*C25</f>
        <v>5.9999999999999942E-2</v>
      </c>
      <c r="L25" s="4" t="s">
        <v>44</v>
      </c>
    </row>
    <row r="26" spans="1:13" x14ac:dyDescent="0.2">
      <c r="A26" s="10">
        <f t="shared" si="6"/>
        <v>2</v>
      </c>
      <c r="B26" s="10">
        <f t="shared" si="0"/>
        <v>0.78400000000000003</v>
      </c>
      <c r="C26" s="10">
        <f t="shared" si="1"/>
        <v>0.14400000000000002</v>
      </c>
      <c r="D26" s="10">
        <f t="shared" ca="1" si="2"/>
        <v>0.78400000000000003</v>
      </c>
      <c r="E26" s="10">
        <f t="shared" si="3"/>
        <v>0.14399999999999999</v>
      </c>
      <c r="F26" s="10">
        <f t="shared" ca="1" si="4"/>
        <v>0.78400000000000003</v>
      </c>
      <c r="G26" s="10">
        <f t="shared" si="5"/>
        <v>0.14400000000000002</v>
      </c>
      <c r="I26" s="10">
        <f t="shared" si="7"/>
        <v>0.28800000000000003</v>
      </c>
      <c r="J26" s="10">
        <f t="shared" si="8"/>
        <v>3.6000000000000039E-2</v>
      </c>
    </row>
    <row r="27" spans="1:13" x14ac:dyDescent="0.2">
      <c r="A27" s="10">
        <f t="shared" si="6"/>
        <v>3</v>
      </c>
      <c r="B27" s="10">
        <f t="shared" si="0"/>
        <v>0.87040000000000006</v>
      </c>
      <c r="C27" s="10">
        <f t="shared" si="1"/>
        <v>8.6399999999999991E-2</v>
      </c>
      <c r="D27" s="10">
        <f t="shared" ca="1" si="2"/>
        <v>0.87040000000000006</v>
      </c>
      <c r="E27" s="10">
        <f t="shared" si="3"/>
        <v>8.6400000000000005E-2</v>
      </c>
      <c r="F27" s="10">
        <f t="shared" ca="1" si="4"/>
        <v>0.87040000000000006</v>
      </c>
      <c r="G27" s="10">
        <f t="shared" si="5"/>
        <v>8.6399999999999991E-2</v>
      </c>
      <c r="I27" s="10">
        <f t="shared" si="7"/>
        <v>0.25919999999999999</v>
      </c>
      <c r="J27" s="10">
        <f t="shared" si="8"/>
        <v>0.19440000000000004</v>
      </c>
      <c r="L27" s="12">
        <v>69</v>
      </c>
      <c r="M27" s="4" t="s">
        <v>45</v>
      </c>
    </row>
    <row r="28" spans="1:13" x14ac:dyDescent="0.2">
      <c r="A28" s="10">
        <f t="shared" si="6"/>
        <v>4</v>
      </c>
      <c r="B28" s="10">
        <f t="shared" si="0"/>
        <v>0.92223999999999995</v>
      </c>
      <c r="C28" s="10">
        <f t="shared" si="1"/>
        <v>5.1839999999999983E-2</v>
      </c>
      <c r="D28" s="10">
        <f t="shared" ca="1" si="2"/>
        <v>0.92224000000000006</v>
      </c>
      <c r="E28" s="10">
        <f t="shared" si="3"/>
        <v>5.1839999999999997E-2</v>
      </c>
      <c r="F28" s="10">
        <f t="shared" ca="1" si="4"/>
        <v>0.92224000000000006</v>
      </c>
      <c r="G28" s="10">
        <f t="shared" si="5"/>
        <v>5.1839999999999983E-2</v>
      </c>
      <c r="I28" s="10">
        <f t="shared" si="7"/>
        <v>0.20735999999999993</v>
      </c>
      <c r="J28" s="10">
        <f t="shared" si="8"/>
        <v>0.3239999999999999</v>
      </c>
      <c r="L28" s="4">
        <f>INT(L27)</f>
        <v>69</v>
      </c>
      <c r="M28" s="4" t="s">
        <v>46</v>
      </c>
    </row>
    <row r="29" spans="1:13" x14ac:dyDescent="0.2">
      <c r="A29" s="10">
        <f t="shared" si="6"/>
        <v>5</v>
      </c>
      <c r="B29" s="10">
        <f t="shared" si="0"/>
        <v>0.95334399999999997</v>
      </c>
      <c r="C29" s="10">
        <f t="shared" si="1"/>
        <v>3.1103999999999996E-2</v>
      </c>
      <c r="D29" s="10">
        <f t="shared" ca="1" si="2"/>
        <v>0.95334400000000008</v>
      </c>
      <c r="E29" s="10">
        <f t="shared" si="3"/>
        <v>3.1104E-2</v>
      </c>
      <c r="F29" s="10">
        <f t="shared" ca="1" si="4"/>
        <v>0.95334400000000008</v>
      </c>
      <c r="G29" s="10">
        <f t="shared" si="5"/>
        <v>3.1103999999999996E-2</v>
      </c>
      <c r="I29" s="10">
        <f t="shared" si="7"/>
        <v>0.15551999999999999</v>
      </c>
      <c r="J29" s="10">
        <f t="shared" si="8"/>
        <v>0.38102399999999997</v>
      </c>
      <c r="L29" s="30">
        <f>_xlfn.NEGBINOM.DIST(L28-1,1,0.01,TRUE)</f>
        <v>0.5001629701008008</v>
      </c>
      <c r="M29" s="4" t="s">
        <v>47</v>
      </c>
    </row>
    <row r="30" spans="1:13" x14ac:dyDescent="0.2">
      <c r="A30" s="10">
        <f t="shared" si="6"/>
        <v>6</v>
      </c>
      <c r="B30" s="10">
        <f t="shared" si="0"/>
        <v>0.97200639999999994</v>
      </c>
      <c r="C30" s="10">
        <f t="shared" si="1"/>
        <v>1.8662399999999996E-2</v>
      </c>
      <c r="D30" s="10">
        <f t="shared" ca="1" si="2"/>
        <v>0.97200640000000005</v>
      </c>
      <c r="E30" s="10">
        <f t="shared" si="3"/>
        <v>1.8662399999999999E-2</v>
      </c>
      <c r="F30" s="10">
        <f t="shared" ca="1" si="4"/>
        <v>0.97200640000000005</v>
      </c>
      <c r="G30" s="10">
        <f t="shared" si="5"/>
        <v>1.8662399999999996E-2</v>
      </c>
      <c r="I30" s="10">
        <f t="shared" si="7"/>
        <v>0.11197439999999997</v>
      </c>
      <c r="J30" s="10">
        <f t="shared" si="8"/>
        <v>0.37791359999999991</v>
      </c>
    </row>
    <row r="31" spans="1:13" x14ac:dyDescent="0.2">
      <c r="A31" s="10">
        <f t="shared" si="6"/>
        <v>7</v>
      </c>
      <c r="B31" s="10">
        <f t="shared" si="0"/>
        <v>0.98320384000000005</v>
      </c>
      <c r="C31" s="10">
        <f t="shared" si="1"/>
        <v>1.1197439999999993E-2</v>
      </c>
      <c r="D31" s="10">
        <f t="shared" ca="1" si="2"/>
        <v>0.98320384000000005</v>
      </c>
      <c r="E31" s="10">
        <f t="shared" si="3"/>
        <v>1.1197439999999999E-2</v>
      </c>
      <c r="F31" s="10">
        <f t="shared" ca="1" si="4"/>
        <v>0.98320384000000005</v>
      </c>
      <c r="G31" s="10">
        <f t="shared" si="5"/>
        <v>1.1197439999999993E-2</v>
      </c>
      <c r="I31" s="10">
        <f t="shared" si="7"/>
        <v>7.8382079999999951E-2</v>
      </c>
      <c r="J31" s="10">
        <f t="shared" si="8"/>
        <v>0.33872255999999978</v>
      </c>
    </row>
    <row r="32" spans="1:13" x14ac:dyDescent="0.2">
      <c r="A32" s="10">
        <f t="shared" si="6"/>
        <v>8</v>
      </c>
      <c r="B32" s="10">
        <f t="shared" si="0"/>
        <v>0.98992230400000003</v>
      </c>
      <c r="C32" s="10">
        <f t="shared" si="1"/>
        <v>6.7184639999999995E-3</v>
      </c>
      <c r="D32" s="10">
        <f t="shared" ca="1" si="2"/>
        <v>0.98992230400000003</v>
      </c>
      <c r="E32" s="10">
        <f t="shared" si="3"/>
        <v>6.7184639999999995E-3</v>
      </c>
      <c r="F32" s="10">
        <f t="shared" ca="1" si="4"/>
        <v>0.98992230400000003</v>
      </c>
      <c r="G32" s="10">
        <f t="shared" si="5"/>
        <v>6.7184639999999995E-3</v>
      </c>
      <c r="I32" s="10">
        <f t="shared" si="7"/>
        <v>5.3747711999999996E-2</v>
      </c>
      <c r="J32" s="10">
        <f t="shared" si="8"/>
        <v>0.28385510399999997</v>
      </c>
    </row>
    <row r="33" spans="1:10" x14ac:dyDescent="0.2">
      <c r="A33" s="10">
        <f t="shared" si="6"/>
        <v>9</v>
      </c>
      <c r="B33" s="10">
        <f t="shared" si="0"/>
        <v>0.99395338239999997</v>
      </c>
      <c r="C33" s="10">
        <f t="shared" si="1"/>
        <v>4.0310784000000006E-3</v>
      </c>
      <c r="D33" s="10">
        <f t="shared" ca="1" si="2"/>
        <v>0.99395338240000009</v>
      </c>
      <c r="E33" s="10">
        <f t="shared" si="3"/>
        <v>4.0310783999999997E-3</v>
      </c>
      <c r="F33" s="10">
        <f t="shared" ca="1" si="4"/>
        <v>0.99395338240000009</v>
      </c>
      <c r="G33" s="10">
        <f t="shared" si="5"/>
        <v>4.0310784000000006E-3</v>
      </c>
      <c r="I33" s="10">
        <f t="shared" si="7"/>
        <v>3.6279705600000003E-2</v>
      </c>
      <c r="J33" s="10">
        <f t="shared" si="8"/>
        <v>0.22674816000000003</v>
      </c>
    </row>
    <row r="34" spans="1:10" x14ac:dyDescent="0.2">
      <c r="A34" s="10">
        <f t="shared" si="6"/>
        <v>10</v>
      </c>
      <c r="B34" s="10">
        <f t="shared" si="0"/>
        <v>0.99637202944000003</v>
      </c>
      <c r="C34" s="10">
        <f t="shared" si="1"/>
        <v>2.4186470400000006E-3</v>
      </c>
      <c r="D34" s="10">
        <f t="shared" ca="1" si="2"/>
        <v>0.99637202944000014</v>
      </c>
      <c r="E34" s="10">
        <f t="shared" si="3"/>
        <v>2.4186470399999997E-3</v>
      </c>
      <c r="F34" s="10">
        <f t="shared" ca="1" si="4"/>
        <v>0.99637202944000014</v>
      </c>
      <c r="G34" s="10">
        <f t="shared" si="5"/>
        <v>2.4186470400000006E-3</v>
      </c>
      <c r="I34" s="10">
        <f t="shared" si="7"/>
        <v>2.4186470400000007E-2</v>
      </c>
      <c r="J34" s="10">
        <f t="shared" si="8"/>
        <v>0.17474724864000005</v>
      </c>
    </row>
    <row r="35" spans="1:10" x14ac:dyDescent="0.2">
      <c r="A35" s="10">
        <f t="shared" si="6"/>
        <v>11</v>
      </c>
      <c r="B35" s="10">
        <f t="shared" si="0"/>
        <v>0.99782321766400006</v>
      </c>
      <c r="C35" s="10">
        <f t="shared" si="1"/>
        <v>1.4511882239999991E-3</v>
      </c>
      <c r="D35" s="10">
        <f t="shared" ca="1" si="2"/>
        <v>0.99782321766400017</v>
      </c>
      <c r="E35" s="10">
        <f t="shared" si="3"/>
        <v>1.4511882239999999E-3</v>
      </c>
      <c r="F35" s="10">
        <f t="shared" ca="1" si="4"/>
        <v>0.99782321766400017</v>
      </c>
      <c r="G35" s="10">
        <f t="shared" si="5"/>
        <v>1.4511882239999991E-3</v>
      </c>
      <c r="I35" s="10">
        <f t="shared" ref="I35:I48" si="9">A35*C35</f>
        <v>1.5963070463999991E-2</v>
      </c>
      <c r="J35" s="10">
        <f t="shared" ref="J35:J48" si="10">(A35-$B$14)^2*C35</f>
        <v>0.13096973721599992</v>
      </c>
    </row>
    <row r="36" spans="1:10" x14ac:dyDescent="0.2">
      <c r="A36" s="10">
        <f t="shared" si="6"/>
        <v>12</v>
      </c>
      <c r="B36" s="10">
        <f t="shared" si="0"/>
        <v>0.99869393059839995</v>
      </c>
      <c r="C36" s="10">
        <f t="shared" si="1"/>
        <v>8.7071293439999959E-4</v>
      </c>
      <c r="D36" s="10">
        <f t="shared" ca="1" si="2"/>
        <v>0.99869393059840017</v>
      </c>
      <c r="E36" s="10">
        <f t="shared" si="3"/>
        <v>8.7071293439999981E-4</v>
      </c>
      <c r="F36" s="10">
        <f t="shared" ca="1" si="4"/>
        <v>0.99869393059840017</v>
      </c>
      <c r="G36" s="10">
        <f t="shared" si="5"/>
        <v>8.7071293439999959E-4</v>
      </c>
      <c r="I36" s="10">
        <f t="shared" si="9"/>
        <v>1.0448555212799995E-2</v>
      </c>
      <c r="J36" s="10">
        <f t="shared" si="10"/>
        <v>9.599610101759995E-2</v>
      </c>
    </row>
    <row r="37" spans="1:10" x14ac:dyDescent="0.2">
      <c r="A37" s="10">
        <f t="shared" si="6"/>
        <v>13</v>
      </c>
      <c r="B37" s="10">
        <f t="shared" si="0"/>
        <v>0.99921635835903999</v>
      </c>
      <c r="C37" s="10">
        <f t="shared" si="1"/>
        <v>5.2242776063999978E-4</v>
      </c>
      <c r="D37" s="10">
        <f t="shared" ca="1" si="2"/>
        <v>0.99921635835904021</v>
      </c>
      <c r="E37" s="10">
        <f t="shared" si="3"/>
        <v>5.2242776063999988E-4</v>
      </c>
      <c r="F37" s="10">
        <f t="shared" ca="1" si="4"/>
        <v>0.99921635835904021</v>
      </c>
      <c r="G37" s="10">
        <f t="shared" si="5"/>
        <v>5.2242776063999978E-4</v>
      </c>
      <c r="I37" s="10">
        <f t="shared" si="9"/>
        <v>6.7915608883199969E-3</v>
      </c>
      <c r="J37" s="10">
        <f t="shared" si="10"/>
        <v>6.9091071344639973E-2</v>
      </c>
    </row>
    <row r="38" spans="1:10" x14ac:dyDescent="0.2">
      <c r="A38" s="10">
        <f t="shared" si="6"/>
        <v>14</v>
      </c>
      <c r="B38" s="10">
        <f t="shared" si="0"/>
        <v>0.99952981501542393</v>
      </c>
      <c r="C38" s="10">
        <f t="shared" si="1"/>
        <v>3.1345665638399971E-4</v>
      </c>
      <c r="D38" s="10">
        <f t="shared" ca="1" si="2"/>
        <v>0.99952981501542426</v>
      </c>
      <c r="E38" s="10">
        <f t="shared" si="3"/>
        <v>3.1345665638399993E-4</v>
      </c>
      <c r="F38" s="10">
        <f t="shared" ca="1" si="4"/>
        <v>0.99952981501542426</v>
      </c>
      <c r="G38" s="10">
        <f t="shared" si="5"/>
        <v>3.1345665638399971E-4</v>
      </c>
      <c r="I38" s="10">
        <f t="shared" si="9"/>
        <v>4.3883931893759958E-3</v>
      </c>
      <c r="J38" s="10">
        <f t="shared" si="10"/>
        <v>4.8977602559999958E-2</v>
      </c>
    </row>
    <row r="39" spans="1:10" x14ac:dyDescent="0.2">
      <c r="A39" s="10">
        <f t="shared" si="6"/>
        <v>15</v>
      </c>
      <c r="B39" s="10">
        <f t="shared" si="0"/>
        <v>0.9997178890092544</v>
      </c>
      <c r="C39" s="10">
        <f t="shared" si="1"/>
        <v>1.8807399383039984E-4</v>
      </c>
      <c r="D39" s="10">
        <f t="shared" ca="1" si="2"/>
        <v>0.99971788900925462</v>
      </c>
      <c r="E39" s="10">
        <f t="shared" si="3"/>
        <v>1.8807399383039997E-4</v>
      </c>
      <c r="F39" s="10">
        <f t="shared" ca="1" si="4"/>
        <v>0.99971788900925462</v>
      </c>
      <c r="G39" s="10">
        <f t="shared" si="5"/>
        <v>1.8807399383039984E-4</v>
      </c>
      <c r="I39" s="10">
        <f t="shared" si="9"/>
        <v>2.8211099074559975E-3</v>
      </c>
      <c r="J39" s="10">
        <f t="shared" si="10"/>
        <v>3.4276485375590374E-2</v>
      </c>
    </row>
    <row r="40" spans="1:10" x14ac:dyDescent="0.2">
      <c r="A40" s="10">
        <f t="shared" si="6"/>
        <v>16</v>
      </c>
      <c r="B40" s="10">
        <f t="shared" si="0"/>
        <v>0.99983073340555262</v>
      </c>
      <c r="C40" s="10">
        <f t="shared" si="1"/>
        <v>1.1284439629823993E-4</v>
      </c>
      <c r="D40" s="10">
        <f t="shared" ca="1" si="2"/>
        <v>0.99983073340555284</v>
      </c>
      <c r="E40" s="10">
        <f t="shared" si="3"/>
        <v>1.1284439629823996E-4</v>
      </c>
      <c r="F40" s="10">
        <f t="shared" ca="1" si="4"/>
        <v>0.99983073340555284</v>
      </c>
      <c r="G40" s="10">
        <f t="shared" si="5"/>
        <v>1.1284439629823993E-4</v>
      </c>
      <c r="I40" s="10">
        <f t="shared" si="9"/>
        <v>1.8055103407718389E-3</v>
      </c>
      <c r="J40" s="10">
        <f t="shared" si="10"/>
        <v>2.3725534321704947E-2</v>
      </c>
    </row>
    <row r="41" spans="1:10" x14ac:dyDescent="0.2">
      <c r="A41" s="10">
        <f t="shared" si="6"/>
        <v>17</v>
      </c>
      <c r="B41" s="10">
        <f t="shared" si="0"/>
        <v>0.9998984400433315</v>
      </c>
      <c r="C41" s="10">
        <f t="shared" si="1"/>
        <v>6.7706637778943961E-5</v>
      </c>
      <c r="D41" s="10">
        <f t="shared" ca="1" si="2"/>
        <v>0.99989844004333184</v>
      </c>
      <c r="E41" s="10">
        <f t="shared" si="3"/>
        <v>6.7706637778943974E-5</v>
      </c>
      <c r="F41" s="10">
        <f t="shared" ca="1" si="4"/>
        <v>0.99989844004333184</v>
      </c>
      <c r="G41" s="10">
        <f t="shared" si="5"/>
        <v>6.7706637778943961E-5</v>
      </c>
      <c r="I41" s="10">
        <f t="shared" si="9"/>
        <v>1.1510128422420472E-3</v>
      </c>
      <c r="J41" s="10">
        <f t="shared" si="10"/>
        <v>1.6266519726391288E-2</v>
      </c>
    </row>
    <row r="42" spans="1:10" x14ac:dyDescent="0.2">
      <c r="A42" s="10">
        <f t="shared" si="6"/>
        <v>18</v>
      </c>
      <c r="B42" s="10">
        <f t="shared" si="0"/>
        <v>0.99993906402599897</v>
      </c>
      <c r="C42" s="10">
        <f t="shared" si="1"/>
        <v>4.0623982667366383E-5</v>
      </c>
      <c r="D42" s="10">
        <f t="shared" ca="1" si="2"/>
        <v>0.99993906402599919</v>
      </c>
      <c r="E42" s="10">
        <f t="shared" si="3"/>
        <v>4.062398266736639E-5</v>
      </c>
      <c r="F42" s="10">
        <f t="shared" ca="1" si="4"/>
        <v>0.99993906402599919</v>
      </c>
      <c r="G42" s="10">
        <f t="shared" si="5"/>
        <v>4.0623982667366383E-5</v>
      </c>
      <c r="I42" s="10">
        <f t="shared" si="9"/>
        <v>7.3123168801259486E-4</v>
      </c>
      <c r="J42" s="10">
        <f t="shared" si="10"/>
        <v>1.1059879281190498E-2</v>
      </c>
    </row>
    <row r="43" spans="1:10" x14ac:dyDescent="0.2">
      <c r="A43" s="10">
        <f t="shared" si="6"/>
        <v>19</v>
      </c>
      <c r="B43" s="10">
        <f t="shared" si="0"/>
        <v>0.99996343841559931</v>
      </c>
      <c r="C43" s="10">
        <f t="shared" si="1"/>
        <v>2.4374389600419831E-5</v>
      </c>
      <c r="D43" s="10">
        <f t="shared" ca="1" si="2"/>
        <v>0.99996343841559965</v>
      </c>
      <c r="E43" s="10">
        <f t="shared" si="3"/>
        <v>2.4374389600419831E-5</v>
      </c>
      <c r="F43" s="10">
        <f t="shared" ca="1" si="4"/>
        <v>0.99996343841559965</v>
      </c>
      <c r="G43" s="10">
        <f t="shared" si="5"/>
        <v>2.4374389600419831E-5</v>
      </c>
      <c r="I43" s="10">
        <f t="shared" si="9"/>
        <v>4.6311340240797681E-4</v>
      </c>
      <c r="J43" s="10">
        <f t="shared" si="10"/>
        <v>7.4646568151285732E-3</v>
      </c>
    </row>
    <row r="44" spans="1:10" x14ac:dyDescent="0.2">
      <c r="A44" s="10">
        <f t="shared" si="6"/>
        <v>20</v>
      </c>
      <c r="B44" s="10">
        <f t="shared" si="0"/>
        <v>0.99997806304935954</v>
      </c>
      <c r="C44" s="10">
        <f t="shared" si="1"/>
        <v>1.4624633760251907E-5</v>
      </c>
      <c r="D44" s="10">
        <f t="shared" ca="1" si="2"/>
        <v>0.99997806304935988</v>
      </c>
      <c r="E44" s="10">
        <f t="shared" si="3"/>
        <v>1.46246337602519E-5</v>
      </c>
      <c r="F44" s="10">
        <f t="shared" ca="1" si="4"/>
        <v>0.99997806304935988</v>
      </c>
      <c r="G44" s="10">
        <f t="shared" si="5"/>
        <v>1.4624633760251907E-5</v>
      </c>
      <c r="I44" s="10">
        <f t="shared" si="9"/>
        <v>2.9249267520503814E-4</v>
      </c>
      <c r="J44" s="10">
        <f t="shared" si="10"/>
        <v>5.0052809044462149E-3</v>
      </c>
    </row>
    <row r="45" spans="1:10" x14ac:dyDescent="0.2">
      <c r="A45" s="10">
        <f t="shared" si="6"/>
        <v>21</v>
      </c>
      <c r="B45" s="10">
        <f t="shared" si="0"/>
        <v>0.99998683782961573</v>
      </c>
      <c r="C45" s="10">
        <f t="shared" si="1"/>
        <v>8.7747802561511316E-6</v>
      </c>
      <c r="D45" s="10">
        <f t="shared" ca="1" si="2"/>
        <v>0.99998683782961606</v>
      </c>
      <c r="E45" s="10">
        <f t="shared" si="3"/>
        <v>8.7747802561511384E-6</v>
      </c>
      <c r="F45" s="10">
        <f t="shared" ca="1" si="4"/>
        <v>0.99998683782961606</v>
      </c>
      <c r="G45" s="10">
        <f t="shared" si="5"/>
        <v>8.7747802561511316E-6</v>
      </c>
      <c r="I45" s="10">
        <f t="shared" si="9"/>
        <v>1.8427038537917377E-4</v>
      </c>
      <c r="J45" s="10">
        <f t="shared" si="10"/>
        <v>3.3366101924014679E-3</v>
      </c>
    </row>
    <row r="46" spans="1:10" x14ac:dyDescent="0.2">
      <c r="A46" s="10">
        <f t="shared" si="6"/>
        <v>22</v>
      </c>
      <c r="B46" s="10">
        <f t="shared" si="0"/>
        <v>0.99999210269776939</v>
      </c>
      <c r="C46" s="10">
        <f t="shared" si="1"/>
        <v>5.2648681536906785E-6</v>
      </c>
      <c r="D46" s="10">
        <f t="shared" ca="1" si="2"/>
        <v>0.99999210269776972</v>
      </c>
      <c r="E46" s="10">
        <f t="shared" si="3"/>
        <v>5.2648681536906827E-6</v>
      </c>
      <c r="F46" s="10">
        <f t="shared" ca="1" si="4"/>
        <v>0.99999210269776972</v>
      </c>
      <c r="G46" s="10">
        <f t="shared" si="5"/>
        <v>5.2648681536906785E-6</v>
      </c>
      <c r="I46" s="10">
        <f t="shared" si="9"/>
        <v>1.1582709938119492E-4</v>
      </c>
      <c r="J46" s="10">
        <f t="shared" si="10"/>
        <v>2.2125608415885078E-3</v>
      </c>
    </row>
    <row r="47" spans="1:10" x14ac:dyDescent="0.2">
      <c r="A47" s="10">
        <f t="shared" si="6"/>
        <v>23</v>
      </c>
      <c r="B47" s="10">
        <f t="shared" si="0"/>
        <v>0.9999952616186617</v>
      </c>
      <c r="C47" s="10">
        <f t="shared" si="1"/>
        <v>3.1589208922144081E-6</v>
      </c>
      <c r="D47" s="10">
        <f t="shared" ca="1" si="2"/>
        <v>0.99999526161866192</v>
      </c>
      <c r="E47" s="10">
        <f t="shared" si="3"/>
        <v>3.1589208922144098E-6</v>
      </c>
      <c r="F47" s="10">
        <f t="shared" ca="1" si="4"/>
        <v>0.99999526161866192</v>
      </c>
      <c r="G47" s="10">
        <f t="shared" si="5"/>
        <v>3.1589208922144081E-6</v>
      </c>
      <c r="I47" s="10">
        <f t="shared" si="9"/>
        <v>7.2655180520931389E-5</v>
      </c>
      <c r="J47" s="10">
        <f t="shared" si="10"/>
        <v>1.4602111824261101E-3</v>
      </c>
    </row>
    <row r="48" spans="1:10" x14ac:dyDescent="0.2">
      <c r="A48" s="10">
        <f t="shared" si="6"/>
        <v>24</v>
      </c>
      <c r="B48" s="10">
        <f t="shared" si="0"/>
        <v>0.99999715697119695</v>
      </c>
      <c r="C48" s="10">
        <f t="shared" si="1"/>
        <v>1.8953525353286445E-6</v>
      </c>
      <c r="D48" s="10">
        <f t="shared" ca="1" si="2"/>
        <v>0.99999715697119729</v>
      </c>
      <c r="E48" s="10">
        <f t="shared" si="3"/>
        <v>1.8953525353286458E-6</v>
      </c>
      <c r="F48" s="10">
        <f t="shared" ca="1" si="4"/>
        <v>0.99999715697119729</v>
      </c>
      <c r="G48" s="10">
        <f t="shared" si="5"/>
        <v>1.8953525353286445E-6</v>
      </c>
      <c r="I48" s="10">
        <f t="shared" si="9"/>
        <v>4.5488460847887468E-5</v>
      </c>
      <c r="J48" s="10">
        <f t="shared" si="10"/>
        <v>9.595222210101263E-4</v>
      </c>
    </row>
    <row r="49" spans="1:10" x14ac:dyDescent="0.2">
      <c r="A49" s="10">
        <f t="shared" si="6"/>
        <v>25</v>
      </c>
      <c r="B49" s="10">
        <f t="shared" si="0"/>
        <v>0.99999829418271813</v>
      </c>
      <c r="C49" s="10">
        <f t="shared" si="1"/>
        <v>1.1372115211971874E-6</v>
      </c>
      <c r="D49" s="10">
        <f t="shared" ca="1" si="2"/>
        <v>0.99999829418271846</v>
      </c>
      <c r="E49" s="10">
        <f t="shared" si="3"/>
        <v>1.1372115211971876E-6</v>
      </c>
      <c r="F49" s="10">
        <f t="shared" ca="1" si="4"/>
        <v>0.99999829418271846</v>
      </c>
      <c r="G49" s="10">
        <f t="shared" si="5"/>
        <v>1.1372115211971874E-6</v>
      </c>
      <c r="I49" s="10">
        <f t="shared" ref="I49:I64" si="11">A49*C49</f>
        <v>2.8430288029929687E-5</v>
      </c>
      <c r="J49" s="10">
        <f t="shared" ref="J49:J64" si="12">(A49-$B$14)^2*C49</f>
        <v>6.280250625811468E-4</v>
      </c>
    </row>
    <row r="50" spans="1:10" x14ac:dyDescent="0.2">
      <c r="A50" s="10">
        <f t="shared" si="6"/>
        <v>26</v>
      </c>
      <c r="B50" s="10">
        <f t="shared" si="0"/>
        <v>0.99999897650963088</v>
      </c>
      <c r="C50" s="10">
        <f t="shared" si="1"/>
        <v>6.8232691271831244E-7</v>
      </c>
      <c r="D50" s="10">
        <f t="shared" ca="1" si="2"/>
        <v>0.99999897650963121</v>
      </c>
      <c r="E50" s="10">
        <f t="shared" si="3"/>
        <v>6.8232691271831254E-7</v>
      </c>
      <c r="F50" s="10">
        <f t="shared" ca="1" si="4"/>
        <v>0.99999897650963121</v>
      </c>
      <c r="G50" s="10">
        <f t="shared" si="5"/>
        <v>6.8232691271831244E-7</v>
      </c>
      <c r="I50" s="10">
        <f t="shared" si="11"/>
        <v>1.7740499730676124E-5</v>
      </c>
      <c r="J50" s="10">
        <f t="shared" si="12"/>
        <v>4.0956672935916702E-4</v>
      </c>
    </row>
    <row r="51" spans="1:10" x14ac:dyDescent="0.2">
      <c r="A51" s="10">
        <f t="shared" si="6"/>
        <v>27</v>
      </c>
      <c r="B51" s="10">
        <f t="shared" si="0"/>
        <v>0.99999938590577853</v>
      </c>
      <c r="C51" s="10">
        <f t="shared" si="1"/>
        <v>4.0939614763098756E-7</v>
      </c>
      <c r="D51" s="10">
        <f t="shared" ca="1" si="2"/>
        <v>0.99999938590577886</v>
      </c>
      <c r="E51" s="10">
        <f t="shared" si="3"/>
        <v>4.0939614763098751E-7</v>
      </c>
      <c r="F51" s="10">
        <f t="shared" ca="1" si="4"/>
        <v>0.99999938590577886</v>
      </c>
      <c r="G51" s="10">
        <f t="shared" si="5"/>
        <v>4.0939614763098756E-7</v>
      </c>
      <c r="I51" s="10">
        <f t="shared" si="11"/>
        <v>1.1053695986036665E-5</v>
      </c>
      <c r="J51" s="10">
        <f t="shared" si="12"/>
        <v>2.6620984499704965E-4</v>
      </c>
    </row>
    <row r="52" spans="1:10" x14ac:dyDescent="0.2">
      <c r="A52" s="10">
        <f t="shared" si="6"/>
        <v>28</v>
      </c>
      <c r="B52" s="10">
        <f t="shared" si="0"/>
        <v>0.99999963154346716</v>
      </c>
      <c r="C52" s="10">
        <f t="shared" si="1"/>
        <v>2.4563768857859222E-7</v>
      </c>
      <c r="D52" s="10">
        <f t="shared" ca="1" si="2"/>
        <v>0.99999963154346749</v>
      </c>
      <c r="E52" s="10">
        <f t="shared" si="3"/>
        <v>2.4563768857859248E-7</v>
      </c>
      <c r="F52" s="10">
        <f t="shared" ca="1" si="4"/>
        <v>0.99999963154346749</v>
      </c>
      <c r="G52" s="10">
        <f t="shared" si="5"/>
        <v>2.4563768857859222E-7</v>
      </c>
      <c r="I52" s="10">
        <f t="shared" si="11"/>
        <v>6.8778552802005819E-6</v>
      </c>
      <c r="J52" s="10">
        <f t="shared" si="12"/>
        <v>1.7249906680431639E-4</v>
      </c>
    </row>
    <row r="53" spans="1:10" x14ac:dyDescent="0.2">
      <c r="A53" s="10">
        <f t="shared" si="6"/>
        <v>29</v>
      </c>
      <c r="B53" s="10">
        <f t="shared" si="0"/>
        <v>0.99999977892608027</v>
      </c>
      <c r="C53" s="10">
        <f t="shared" si="1"/>
        <v>1.4738261314715534E-7</v>
      </c>
      <c r="D53" s="10">
        <f t="shared" ca="1" si="2"/>
        <v>0.99999977892608061</v>
      </c>
      <c r="E53" s="10">
        <f t="shared" si="3"/>
        <v>1.473826131471555E-7</v>
      </c>
      <c r="F53" s="10">
        <f t="shared" ca="1" si="4"/>
        <v>0.99999977892608061</v>
      </c>
      <c r="G53" s="10">
        <f t="shared" si="5"/>
        <v>1.4738261314715534E-7</v>
      </c>
      <c r="I53" s="10">
        <f t="shared" si="11"/>
        <v>4.274095781267505E-6</v>
      </c>
      <c r="J53" s="10">
        <f t="shared" si="12"/>
        <v>1.1145810119253623E-4</v>
      </c>
    </row>
    <row r="54" spans="1:10" x14ac:dyDescent="0.2">
      <c r="A54" s="10">
        <f t="shared" si="6"/>
        <v>30</v>
      </c>
      <c r="B54" s="10">
        <f t="shared" si="0"/>
        <v>0.99999986735564816</v>
      </c>
      <c r="C54" s="10">
        <f t="shared" si="1"/>
        <v>8.8429567888293202E-8</v>
      </c>
      <c r="D54" s="10">
        <f t="shared" ca="1" si="2"/>
        <v>0.9999998673556485</v>
      </c>
      <c r="E54" s="10">
        <f t="shared" si="3"/>
        <v>8.8429567888293295E-8</v>
      </c>
      <c r="F54" s="10">
        <f t="shared" ca="1" si="4"/>
        <v>0.9999998673556485</v>
      </c>
      <c r="G54" s="10">
        <f t="shared" si="5"/>
        <v>8.8429567888293202E-8</v>
      </c>
      <c r="I54" s="10">
        <f t="shared" si="11"/>
        <v>2.6528870366487959E-6</v>
      </c>
      <c r="J54" s="10">
        <f t="shared" si="12"/>
        <v>7.1826916517266147E-5</v>
      </c>
    </row>
    <row r="55" spans="1:10" x14ac:dyDescent="0.2">
      <c r="A55" s="10">
        <f t="shared" si="6"/>
        <v>31</v>
      </c>
      <c r="B55" s="10">
        <f t="shared" si="0"/>
        <v>0.99999992041338892</v>
      </c>
      <c r="C55" s="10">
        <f t="shared" si="1"/>
        <v>5.3057740732975932E-8</v>
      </c>
      <c r="D55" s="10">
        <f t="shared" ca="1" si="2"/>
        <v>0.99999992041338925</v>
      </c>
      <c r="E55" s="10">
        <f t="shared" si="3"/>
        <v>5.3057740732975971E-8</v>
      </c>
      <c r="F55" s="10">
        <f t="shared" ca="1" si="4"/>
        <v>0.99999992041338925</v>
      </c>
      <c r="G55" s="10">
        <f t="shared" si="5"/>
        <v>5.3057740732975932E-8</v>
      </c>
      <c r="I55" s="10">
        <f t="shared" si="11"/>
        <v>1.6447899627222539E-6</v>
      </c>
      <c r="J55" s="10">
        <f t="shared" si="12"/>
        <v>4.6173498872872306E-5</v>
      </c>
    </row>
    <row r="56" spans="1:10" x14ac:dyDescent="0.2">
      <c r="A56" s="10">
        <f t="shared" si="6"/>
        <v>32</v>
      </c>
      <c r="B56" s="10">
        <f t="shared" si="0"/>
        <v>0.9999999522480334</v>
      </c>
      <c r="C56" s="10">
        <f t="shared" si="1"/>
        <v>3.1834644439785567E-8</v>
      </c>
      <c r="D56" s="10">
        <f t="shared" ca="1" si="2"/>
        <v>0.99999995224803373</v>
      </c>
      <c r="E56" s="10">
        <f t="shared" si="3"/>
        <v>3.183464443978558E-8</v>
      </c>
      <c r="F56" s="10">
        <f t="shared" ca="1" si="4"/>
        <v>0.99999995224803373</v>
      </c>
      <c r="G56" s="10">
        <f t="shared" si="5"/>
        <v>3.1834644439785567E-8</v>
      </c>
      <c r="I56" s="10">
        <f t="shared" si="11"/>
        <v>1.0187086220731381E-6</v>
      </c>
      <c r="J56" s="10">
        <f t="shared" si="12"/>
        <v>2.9614177990110523E-5</v>
      </c>
    </row>
    <row r="57" spans="1:10" x14ac:dyDescent="0.2">
      <c r="A57" s="10">
        <f t="shared" si="6"/>
        <v>33</v>
      </c>
      <c r="B57" s="10">
        <f t="shared" si="0"/>
        <v>0.99999997134882002</v>
      </c>
      <c r="C57" s="10">
        <f t="shared" si="1"/>
        <v>1.9100786663871312E-8</v>
      </c>
      <c r="D57" s="10">
        <f t="shared" ca="1" si="2"/>
        <v>0.99999997134882035</v>
      </c>
      <c r="E57" s="10">
        <f t="shared" si="3"/>
        <v>1.9100786663871348E-8</v>
      </c>
      <c r="F57" s="10">
        <f t="shared" ca="1" si="4"/>
        <v>0.99999997134882035</v>
      </c>
      <c r="G57" s="10">
        <f t="shared" si="5"/>
        <v>1.9100786663871312E-8</v>
      </c>
      <c r="I57" s="10">
        <f t="shared" si="11"/>
        <v>6.3032595990775331E-7</v>
      </c>
      <c r="J57" s="10">
        <f t="shared" si="12"/>
        <v>1.8952755567226309E-5</v>
      </c>
    </row>
    <row r="58" spans="1:10" x14ac:dyDescent="0.2">
      <c r="A58" s="10">
        <f t="shared" si="6"/>
        <v>34</v>
      </c>
      <c r="B58" s="10">
        <f t="shared" si="0"/>
        <v>0.99999998280929203</v>
      </c>
      <c r="C58" s="10">
        <f t="shared" si="1"/>
        <v>1.1460471998322807E-8</v>
      </c>
      <c r="D58" s="10">
        <f t="shared" ca="1" si="2"/>
        <v>0.99999998280929236</v>
      </c>
      <c r="E58" s="10">
        <f t="shared" si="3"/>
        <v>1.1460471998322808E-8</v>
      </c>
      <c r="F58" s="10">
        <f t="shared" ca="1" si="4"/>
        <v>0.99999998280929236</v>
      </c>
      <c r="G58" s="10">
        <f t="shared" si="5"/>
        <v>1.1460471998322807E-8</v>
      </c>
      <c r="I58" s="10">
        <f t="shared" si="11"/>
        <v>3.8965604794297543E-7</v>
      </c>
      <c r="J58" s="10">
        <f t="shared" si="12"/>
        <v>1.2105123548228465E-5</v>
      </c>
    </row>
    <row r="59" spans="1:10" x14ac:dyDescent="0.2">
      <c r="A59" s="10">
        <f t="shared" si="6"/>
        <v>35</v>
      </c>
      <c r="B59" s="10">
        <f t="shared" si="0"/>
        <v>0.99999998968557513</v>
      </c>
      <c r="C59" s="10">
        <f t="shared" si="1"/>
        <v>6.8762831989936727E-9</v>
      </c>
      <c r="D59" s="10">
        <f t="shared" ca="1" si="2"/>
        <v>0.99999998968557557</v>
      </c>
      <c r="E59" s="10">
        <f t="shared" si="3"/>
        <v>6.8762831989936843E-9</v>
      </c>
      <c r="F59" s="10">
        <f t="shared" ca="1" si="4"/>
        <v>0.99999998968557557</v>
      </c>
      <c r="G59" s="10">
        <f t="shared" si="5"/>
        <v>6.8762831989936727E-9</v>
      </c>
      <c r="I59" s="10">
        <f t="shared" si="11"/>
        <v>2.4066991196477857E-7</v>
      </c>
      <c r="J59" s="10">
        <f t="shared" si="12"/>
        <v>7.7169088200706493E-6</v>
      </c>
    </row>
    <row r="60" spans="1:10" x14ac:dyDescent="0.2">
      <c r="A60" s="10">
        <f t="shared" si="6"/>
        <v>36</v>
      </c>
      <c r="B60" s="10">
        <f t="shared" si="0"/>
        <v>0.99999999381134508</v>
      </c>
      <c r="C60" s="10">
        <f t="shared" si="1"/>
        <v>4.1257699193962119E-9</v>
      </c>
      <c r="D60" s="10">
        <f t="shared" ca="1" si="2"/>
        <v>0.99999999381134552</v>
      </c>
      <c r="E60" s="10">
        <f t="shared" si="3"/>
        <v>4.1257699193962111E-9</v>
      </c>
      <c r="F60" s="10">
        <f t="shared" ca="1" si="4"/>
        <v>0.99999999381134552</v>
      </c>
      <c r="G60" s="10">
        <f t="shared" si="5"/>
        <v>4.1257699193962119E-9</v>
      </c>
      <c r="I60" s="10">
        <f t="shared" si="11"/>
        <v>1.4852771709826363E-7</v>
      </c>
      <c r="J60" s="10">
        <f t="shared" si="12"/>
        <v>4.910697646561341E-6</v>
      </c>
    </row>
    <row r="61" spans="1:10" x14ac:dyDescent="0.2">
      <c r="A61" s="10">
        <f t="shared" si="6"/>
        <v>37</v>
      </c>
      <c r="B61" s="10">
        <f t="shared" si="0"/>
        <v>0.99999999628680714</v>
      </c>
      <c r="C61" s="10">
        <f t="shared" si="1"/>
        <v>2.4754619516377232E-9</v>
      </c>
      <c r="D61" s="10">
        <f t="shared" ca="1" si="2"/>
        <v>0.99999999628680747</v>
      </c>
      <c r="E61" s="10">
        <f t="shared" si="3"/>
        <v>2.4754619516377265E-9</v>
      </c>
      <c r="F61" s="10">
        <f t="shared" ca="1" si="4"/>
        <v>0.99999999628680747</v>
      </c>
      <c r="G61" s="10">
        <f t="shared" si="5"/>
        <v>2.4754619516377232E-9</v>
      </c>
      <c r="I61" s="10">
        <f t="shared" si="11"/>
        <v>9.1592092210595757E-8</v>
      </c>
      <c r="J61" s="10">
        <f t="shared" si="12"/>
        <v>3.1197009245514408E-6</v>
      </c>
    </row>
    <row r="62" spans="1:10" x14ac:dyDescent="0.2">
      <c r="A62" s="10">
        <f t="shared" si="6"/>
        <v>38</v>
      </c>
      <c r="B62" s="10">
        <f t="shared" si="0"/>
        <v>0.99999999777208426</v>
      </c>
      <c r="C62" s="10">
        <f t="shared" si="1"/>
        <v>1.4852771709826369E-9</v>
      </c>
      <c r="D62" s="10">
        <f t="shared" ca="1" si="2"/>
        <v>0.99999999777208459</v>
      </c>
      <c r="E62" s="10">
        <f t="shared" si="3"/>
        <v>1.4852771709826358E-9</v>
      </c>
      <c r="F62" s="10">
        <f t="shared" ca="1" si="4"/>
        <v>0.99999999777208459</v>
      </c>
      <c r="G62" s="10">
        <f t="shared" si="5"/>
        <v>1.4852771709826369E-9</v>
      </c>
      <c r="I62" s="10">
        <f t="shared" si="11"/>
        <v>5.6440532497340205E-8</v>
      </c>
      <c r="J62" s="10">
        <f t="shared" si="12"/>
        <v>1.9787605110416181E-6</v>
      </c>
    </row>
    <row r="63" spans="1:10" x14ac:dyDescent="0.2">
      <c r="A63" s="10">
        <f t="shared" si="6"/>
        <v>39</v>
      </c>
      <c r="B63" s="10">
        <f t="shared" si="0"/>
        <v>0.99999999866325062</v>
      </c>
      <c r="C63" s="10">
        <f t="shared" si="1"/>
        <v>8.9116630258958072E-10</v>
      </c>
      <c r="D63" s="10">
        <f t="shared" ca="1" si="2"/>
        <v>0.99999999866325084</v>
      </c>
      <c r="E63" s="10">
        <f t="shared" si="3"/>
        <v>8.9116630258958155E-10</v>
      </c>
      <c r="F63" s="10">
        <f t="shared" ca="1" si="4"/>
        <v>0.99999999866325084</v>
      </c>
      <c r="G63" s="10">
        <f t="shared" si="5"/>
        <v>8.9116630258958072E-10</v>
      </c>
      <c r="I63" s="10">
        <f t="shared" si="11"/>
        <v>3.4755485800993651E-8</v>
      </c>
      <c r="J63" s="10">
        <f t="shared" si="12"/>
        <v>1.2532026130165978E-6</v>
      </c>
    </row>
    <row r="64" spans="1:10" x14ac:dyDescent="0.2">
      <c r="A64" s="10">
        <f t="shared" si="6"/>
        <v>40</v>
      </c>
      <c r="B64" s="10">
        <f t="shared" si="0"/>
        <v>0.99999999919795035</v>
      </c>
      <c r="C64" s="10">
        <f t="shared" si="1"/>
        <v>5.3469978155374957E-10</v>
      </c>
      <c r="D64" s="10">
        <f t="shared" ca="1" si="2"/>
        <v>0.99999999919795057</v>
      </c>
      <c r="E64" s="10">
        <f t="shared" si="3"/>
        <v>5.3469978155374884E-10</v>
      </c>
      <c r="F64" s="10">
        <f t="shared" ca="1" si="4"/>
        <v>0.99999999919795057</v>
      </c>
      <c r="G64" s="10">
        <f t="shared" si="5"/>
        <v>5.3469978155374957E-10</v>
      </c>
      <c r="I64" s="10">
        <f t="shared" si="11"/>
        <v>2.1387991262149984E-8</v>
      </c>
      <c r="J64" s="10">
        <f t="shared" si="12"/>
        <v>7.9255875120804529E-7</v>
      </c>
    </row>
  </sheetData>
  <sortState ref="F38:F43">
    <sortCondition descending="1" ref="F20"/>
  </sortState>
  <hyperlinks>
    <hyperlink ref="A1:E1" r:id="rId1" display="Файл скачан с сайта excel2.ru &gt;&gt;&gt;"/>
    <hyperlink ref="A2" r:id="rId2"/>
    <hyperlink ref="I2" r:id="rId3" display="Задать вопрос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J2" sqref="J2"/>
    </sheetView>
  </sheetViews>
  <sheetFormatPr defaultRowHeight="12.75" x14ac:dyDescent="0.2"/>
  <cols>
    <col min="1" max="1" width="14.7109375" style="4" customWidth="1"/>
    <col min="2" max="2" width="13.42578125" style="4" bestFit="1" customWidth="1"/>
    <col min="3" max="3" width="10.85546875" style="4" customWidth="1"/>
    <col min="4" max="4" width="3.7109375" style="4" customWidth="1"/>
    <col min="5" max="8" width="10.85546875" style="4" customWidth="1"/>
    <col min="9" max="9" width="12" style="4" bestFit="1" customWidth="1"/>
    <col min="10" max="11" width="9.140625" style="4"/>
    <col min="12" max="12" width="10.42578125" style="4" customWidth="1"/>
    <col min="13" max="267" width="9.140625" style="4"/>
    <col min="268" max="268" width="10" style="4" customWidth="1"/>
    <col min="269" max="348" width="9.140625" style="4"/>
    <col min="349" max="349" width="8.5703125" style="4" customWidth="1"/>
    <col min="350" max="16384" width="9.140625" style="4"/>
  </cols>
  <sheetData>
    <row r="1" spans="1:10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</row>
    <row r="2" spans="1:10" ht="15.75" x14ac:dyDescent="0.25">
      <c r="A2" s="9" t="s">
        <v>0</v>
      </c>
      <c r="B2" s="2"/>
      <c r="C2" s="2"/>
      <c r="D2" s="2"/>
      <c r="E2" s="2"/>
      <c r="F2" s="2"/>
      <c r="G2" s="2"/>
      <c r="H2" s="2"/>
      <c r="I2" s="2"/>
      <c r="J2" s="33" t="s">
        <v>48</v>
      </c>
    </row>
    <row r="3" spans="1:10" ht="18.75" x14ac:dyDescent="0.2">
      <c r="A3" s="1" t="str">
        <f>Пример!A3</f>
        <v>Геометрическое распределение. Дискретные распределения в MS EXCEL</v>
      </c>
      <c r="B3" s="1"/>
      <c r="C3" s="1"/>
      <c r="D3" s="1"/>
      <c r="E3" s="1"/>
      <c r="F3" s="1"/>
      <c r="G3" s="1"/>
      <c r="H3" s="1"/>
      <c r="I3" s="1"/>
      <c r="J3" s="1"/>
    </row>
    <row r="4" spans="1:10" ht="18.75" x14ac:dyDescent="0.2">
      <c r="A4" s="31" t="s">
        <v>25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15.75" x14ac:dyDescent="0.25">
      <c r="A5" s="6"/>
      <c r="B5" s="6"/>
      <c r="C5" s="6"/>
      <c r="D5" s="6"/>
      <c r="E5" s="6"/>
      <c r="F5" s="6"/>
      <c r="G5" s="6"/>
      <c r="H5" s="6"/>
    </row>
    <row r="6" spans="1:10" x14ac:dyDescent="0.2">
      <c r="A6" s="11" t="s">
        <v>10</v>
      </c>
      <c r="B6" s="11" t="s">
        <v>9</v>
      </c>
    </row>
    <row r="7" spans="1:10" x14ac:dyDescent="0.2">
      <c r="A7" s="10" t="str">
        <f>Пример!A7</f>
        <v>p</v>
      </c>
      <c r="B7" s="12">
        <v>0.2</v>
      </c>
      <c r="C7" s="4" t="str">
        <f>Пример!C7</f>
        <v>Вероятность успеха в испытании</v>
      </c>
    </row>
    <row r="9" spans="1:10" x14ac:dyDescent="0.2">
      <c r="A9" s="25" t="s">
        <v>23</v>
      </c>
      <c r="B9" s="26"/>
      <c r="C9" s="26"/>
      <c r="E9" s="5" t="str">
        <f>"Геометрическое распределение Geom(p="&amp;B7&amp;")"</f>
        <v>Геометрическое распределение Geom(p=0,2)</v>
      </c>
    </row>
    <row r="11" spans="1:10" ht="25.5" x14ac:dyDescent="0.2">
      <c r="B11" s="15" t="s">
        <v>12</v>
      </c>
      <c r="C11" s="15" t="s">
        <v>13</v>
      </c>
    </row>
    <row r="12" spans="1:10" x14ac:dyDescent="0.2">
      <c r="A12" s="11" t="s">
        <v>6</v>
      </c>
      <c r="B12" s="11" t="s">
        <v>7</v>
      </c>
      <c r="C12" s="11" t="s">
        <v>11</v>
      </c>
    </row>
    <row r="13" spans="1:10" x14ac:dyDescent="0.2">
      <c r="A13" s="10">
        <v>0</v>
      </c>
      <c r="B13" s="10">
        <f>_xlfn.NEGBINOM.DIST($A13,1,$B$7,TRUE)</f>
        <v>0.2</v>
      </c>
      <c r="C13" s="10">
        <f>_xlfn.NEGBINOM.DIST($A13,1,$B$7,FALSE)</f>
        <v>0.2</v>
      </c>
    </row>
    <row r="14" spans="1:10" x14ac:dyDescent="0.2">
      <c r="A14" s="10">
        <f t="shared" ref="A14:A23" si="0">A13+1</f>
        <v>1</v>
      </c>
      <c r="B14" s="10">
        <f t="shared" ref="B14:B33" si="1">_xlfn.NEGBINOM.DIST($A14,1,$B$7,TRUE)</f>
        <v>0.36</v>
      </c>
      <c r="C14" s="10">
        <f t="shared" ref="C14:C33" si="2">_xlfn.NEGBINOM.DIST($A14,1,$B$7,FALSE)</f>
        <v>0.16</v>
      </c>
    </row>
    <row r="15" spans="1:10" x14ac:dyDescent="0.2">
      <c r="A15" s="10">
        <f t="shared" si="0"/>
        <v>2</v>
      </c>
      <c r="B15" s="10">
        <f t="shared" si="1"/>
        <v>0.48799999999999988</v>
      </c>
      <c r="C15" s="10">
        <f t="shared" si="2"/>
        <v>0.128</v>
      </c>
    </row>
    <row r="16" spans="1:10" x14ac:dyDescent="0.2">
      <c r="A16" s="10">
        <f t="shared" si="0"/>
        <v>3</v>
      </c>
      <c r="B16" s="10">
        <f t="shared" si="1"/>
        <v>0.59039999999999992</v>
      </c>
      <c r="C16" s="10">
        <f t="shared" si="2"/>
        <v>0.10239999999999999</v>
      </c>
    </row>
    <row r="17" spans="1:3" x14ac:dyDescent="0.2">
      <c r="A17" s="10">
        <f t="shared" si="0"/>
        <v>4</v>
      </c>
      <c r="B17" s="10">
        <f t="shared" si="1"/>
        <v>0.67231999999999992</v>
      </c>
      <c r="C17" s="10">
        <f t="shared" si="2"/>
        <v>8.1919999999999979E-2</v>
      </c>
    </row>
    <row r="18" spans="1:3" x14ac:dyDescent="0.2">
      <c r="A18" s="10">
        <f t="shared" si="0"/>
        <v>5</v>
      </c>
      <c r="B18" s="10">
        <f t="shared" si="1"/>
        <v>0.73785599999999985</v>
      </c>
      <c r="C18" s="10">
        <f t="shared" si="2"/>
        <v>6.5535999999999997E-2</v>
      </c>
    </row>
    <row r="19" spans="1:3" x14ac:dyDescent="0.2">
      <c r="A19" s="10">
        <f t="shared" si="0"/>
        <v>6</v>
      </c>
      <c r="B19" s="10">
        <f t="shared" si="1"/>
        <v>0.7902847999999999</v>
      </c>
      <c r="C19" s="10">
        <f t="shared" si="2"/>
        <v>5.2428799999999991E-2</v>
      </c>
    </row>
    <row r="20" spans="1:3" x14ac:dyDescent="0.2">
      <c r="A20" s="10">
        <f t="shared" si="0"/>
        <v>7</v>
      </c>
      <c r="B20" s="10">
        <f t="shared" si="1"/>
        <v>0.83222783999999994</v>
      </c>
      <c r="C20" s="10">
        <f t="shared" si="2"/>
        <v>4.1943039999999987E-2</v>
      </c>
    </row>
    <row r="21" spans="1:3" x14ac:dyDescent="0.2">
      <c r="A21" s="10">
        <f t="shared" si="0"/>
        <v>8</v>
      </c>
      <c r="B21" s="10">
        <f t="shared" si="1"/>
        <v>0.86578227199999991</v>
      </c>
      <c r="C21" s="10">
        <f t="shared" si="2"/>
        <v>3.3554432000000009E-2</v>
      </c>
    </row>
    <row r="22" spans="1:3" x14ac:dyDescent="0.2">
      <c r="A22" s="10">
        <f t="shared" si="0"/>
        <v>9</v>
      </c>
      <c r="B22" s="10">
        <f t="shared" si="1"/>
        <v>0.89262581759999993</v>
      </c>
      <c r="C22" s="10">
        <f t="shared" si="2"/>
        <v>2.6843545600000004E-2</v>
      </c>
    </row>
    <row r="23" spans="1:3" x14ac:dyDescent="0.2">
      <c r="A23" s="10">
        <f t="shared" si="0"/>
        <v>10</v>
      </c>
      <c r="B23" s="10">
        <f t="shared" si="1"/>
        <v>0.91410065407999996</v>
      </c>
      <c r="C23" s="10">
        <f t="shared" si="2"/>
        <v>2.1474836480000006E-2</v>
      </c>
    </row>
    <row r="24" spans="1:3" x14ac:dyDescent="0.2">
      <c r="A24" s="10">
        <f t="shared" ref="A24:A33" si="3">A23+1</f>
        <v>11</v>
      </c>
      <c r="B24" s="10">
        <f t="shared" si="1"/>
        <v>0.93128052326400002</v>
      </c>
      <c r="C24" s="10">
        <f t="shared" si="2"/>
        <v>1.7179869184000003E-2</v>
      </c>
    </row>
    <row r="25" spans="1:3" x14ac:dyDescent="0.2">
      <c r="A25" s="10">
        <f t="shared" si="3"/>
        <v>12</v>
      </c>
      <c r="B25" s="10">
        <f t="shared" si="1"/>
        <v>0.94502441861120001</v>
      </c>
      <c r="C25" s="10">
        <f t="shared" si="2"/>
        <v>1.3743895347199995E-2</v>
      </c>
    </row>
    <row r="26" spans="1:3" x14ac:dyDescent="0.2">
      <c r="A26" s="10">
        <f t="shared" si="3"/>
        <v>13</v>
      </c>
      <c r="B26" s="10">
        <f t="shared" si="1"/>
        <v>0.95601953488895997</v>
      </c>
      <c r="C26" s="10">
        <f t="shared" si="2"/>
        <v>1.0995116277759995E-2</v>
      </c>
    </row>
    <row r="27" spans="1:3" x14ac:dyDescent="0.2">
      <c r="A27" s="10">
        <f t="shared" si="3"/>
        <v>14</v>
      </c>
      <c r="B27" s="10">
        <f t="shared" si="1"/>
        <v>0.96481562791116793</v>
      </c>
      <c r="C27" s="10">
        <f t="shared" si="2"/>
        <v>8.7960930222079989E-3</v>
      </c>
    </row>
    <row r="28" spans="1:3" x14ac:dyDescent="0.2">
      <c r="A28" s="10">
        <f t="shared" si="3"/>
        <v>15</v>
      </c>
      <c r="B28" s="10">
        <f t="shared" si="1"/>
        <v>0.97185250232893439</v>
      </c>
      <c r="C28" s="10">
        <f t="shared" si="2"/>
        <v>7.0368744177663981E-3</v>
      </c>
    </row>
    <row r="29" spans="1:3" x14ac:dyDescent="0.2">
      <c r="A29" s="10">
        <f t="shared" si="3"/>
        <v>16</v>
      </c>
      <c r="B29" s="10">
        <f t="shared" si="1"/>
        <v>0.97748200186314749</v>
      </c>
      <c r="C29" s="10">
        <f t="shared" si="2"/>
        <v>5.6294995342131195E-3</v>
      </c>
    </row>
    <row r="30" spans="1:3" x14ac:dyDescent="0.2">
      <c r="A30" s="10">
        <f t="shared" si="3"/>
        <v>17</v>
      </c>
      <c r="B30" s="10">
        <f t="shared" si="1"/>
        <v>0.98198560149051795</v>
      </c>
      <c r="C30" s="10">
        <f t="shared" si="2"/>
        <v>4.5035996273704946E-3</v>
      </c>
    </row>
    <row r="31" spans="1:3" x14ac:dyDescent="0.2">
      <c r="A31" s="10">
        <f t="shared" si="3"/>
        <v>18</v>
      </c>
      <c r="B31" s="10">
        <f t="shared" si="1"/>
        <v>0.98558848119241438</v>
      </c>
      <c r="C31" s="10">
        <f t="shared" si="2"/>
        <v>3.6028797018963958E-3</v>
      </c>
    </row>
    <row r="32" spans="1:3" x14ac:dyDescent="0.2">
      <c r="A32" s="10">
        <f t="shared" si="3"/>
        <v>19</v>
      </c>
      <c r="B32" s="10">
        <f t="shared" si="1"/>
        <v>0.98847078495393159</v>
      </c>
      <c r="C32" s="10">
        <f t="shared" si="2"/>
        <v>2.8823037615171173E-3</v>
      </c>
    </row>
    <row r="33" spans="1:3" x14ac:dyDescent="0.2">
      <c r="A33" s="10">
        <f t="shared" si="3"/>
        <v>20</v>
      </c>
      <c r="B33" s="10">
        <f t="shared" si="1"/>
        <v>0.99077662796314514</v>
      </c>
      <c r="C33" s="10">
        <f t="shared" si="2"/>
        <v>2.3058430092136942E-3</v>
      </c>
    </row>
  </sheetData>
  <hyperlinks>
    <hyperlink ref="A1:D1" r:id="rId1" display="Файл скачан с сайта excel2.ru &gt;&gt;&gt;"/>
    <hyperlink ref="A2" r:id="rId2"/>
    <hyperlink ref="J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7" customWidth="1"/>
    <col min="2" max="16384" width="9.140625" style="7" hidden="1"/>
  </cols>
  <sheetData>
    <row r="1" spans="1:7" ht="36.75" customHeight="1" x14ac:dyDescent="0.25">
      <c r="A1" s="32" t="s">
        <v>2</v>
      </c>
      <c r="B1" s="32"/>
      <c r="C1" s="32"/>
      <c r="D1" s="32"/>
      <c r="E1" s="32"/>
      <c r="F1" s="32"/>
      <c r="G1" s="32"/>
    </row>
    <row r="2" spans="1:7" ht="107.25" customHeight="1" x14ac:dyDescent="0.25">
      <c r="A2" s="8" t="s">
        <v>3</v>
      </c>
    </row>
    <row r="3" spans="1:7" ht="105" customHeight="1" x14ac:dyDescent="0.25">
      <c r="A3" s="8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Пример</vt:lpstr>
      <vt:lpstr>График</vt:lpstr>
      <vt:lpstr>EXCEL2.RU</vt:lpstr>
      <vt:lpstr>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УУУУУ</cp:lastModifiedBy>
  <dcterms:created xsi:type="dcterms:W3CDTF">2015-12-29T05:54:24Z</dcterms:created>
  <dcterms:modified xsi:type="dcterms:W3CDTF">2024-12-31T18:54:53Z</dcterms:modified>
</cp:coreProperties>
</file>