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480" windowWidth="18795" windowHeight="11580" tabRatio="779"/>
  </bookViews>
  <sheets>
    <sheet name="F-test" sheetId="20" r:id="rId1"/>
    <sheet name="Пакет анализа" sheetId="21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eng" localSheetId="1" hidden="1">1</definedName>
    <definedName name="solver_neg" localSheetId="0" hidden="1">1</definedName>
    <definedName name="solver_neg" localSheetId="1" hidden="1">1</definedName>
    <definedName name="solver_num" localSheetId="0" hidden="1">0</definedName>
    <definedName name="solver_num" localSheetId="1" hidden="1">0</definedName>
    <definedName name="solver_opt" localSheetId="0" hidden="1">'F-test'!#REF!</definedName>
    <definedName name="solver_opt" localSheetId="1" hidden="1">'Пакет анализа'!#REF!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B10" i="21" l="1"/>
  <c r="C14" i="21" l="1"/>
  <c r="C9" i="21" l="1"/>
  <c r="B9" i="21"/>
  <c r="C11" i="21"/>
  <c r="C12" i="21" s="1"/>
  <c r="B11" i="21"/>
  <c r="B12" i="21" s="1"/>
  <c r="B15" i="21" l="1"/>
  <c r="C16" i="21"/>
  <c r="B16" i="21"/>
  <c r="C15" i="21"/>
  <c r="C10" i="21"/>
  <c r="B13" i="21" l="1"/>
  <c r="A23" i="21" s="1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B99" i="20"/>
  <c r="C99" i="20"/>
  <c r="B100" i="20"/>
  <c r="C100" i="20"/>
  <c r="B101" i="20"/>
  <c r="C101" i="20"/>
  <c r="B102" i="20"/>
  <c r="C102" i="20"/>
  <c r="B14" i="21" l="1"/>
  <c r="A24" i="21" s="1"/>
  <c r="B48" i="20"/>
  <c r="C48" i="20"/>
  <c r="B49" i="20"/>
  <c r="C49" i="20"/>
  <c r="B50" i="20"/>
  <c r="C50" i="20"/>
  <c r="B51" i="20"/>
  <c r="C51" i="20"/>
  <c r="B52" i="20"/>
  <c r="C52" i="20"/>
  <c r="B103" i="20"/>
  <c r="C103" i="20"/>
  <c r="B104" i="20"/>
  <c r="C104" i="20"/>
  <c r="B105" i="20"/>
  <c r="C105" i="20"/>
  <c r="B106" i="20"/>
  <c r="C106" i="20"/>
  <c r="B107" i="20"/>
  <c r="C107" i="20"/>
  <c r="B108" i="20"/>
  <c r="C108" i="20"/>
  <c r="B109" i="20"/>
  <c r="C109" i="20"/>
  <c r="B110" i="20"/>
  <c r="C110" i="20"/>
  <c r="B111" i="20"/>
  <c r="C111" i="20"/>
  <c r="B112" i="20"/>
  <c r="C112" i="20"/>
  <c r="B113" i="20"/>
  <c r="C113" i="20"/>
  <c r="B114" i="20"/>
  <c r="C114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B128" i="20"/>
  <c r="C128" i="20"/>
  <c r="B129" i="20"/>
  <c r="C129" i="20"/>
  <c r="B130" i="20"/>
  <c r="C130" i="20"/>
  <c r="B131" i="20"/>
  <c r="C131" i="20"/>
  <c r="B132" i="20"/>
  <c r="C132" i="20"/>
  <c r="B133" i="20"/>
  <c r="C133" i="20"/>
  <c r="B134" i="20"/>
  <c r="C134" i="20"/>
  <c r="B42" i="20"/>
  <c r="C42" i="20"/>
  <c r="B43" i="20"/>
  <c r="C43" i="20"/>
  <c r="B44" i="20"/>
  <c r="C44" i="20"/>
  <c r="B45" i="20"/>
  <c r="C45" i="20"/>
  <c r="B46" i="20"/>
  <c r="C46" i="20"/>
  <c r="B47" i="20"/>
  <c r="C47" i="20"/>
  <c r="C36" i="20"/>
  <c r="C37" i="20"/>
  <c r="C38" i="20"/>
  <c r="C39" i="20"/>
  <c r="C40" i="20"/>
  <c r="C41" i="20"/>
  <c r="C35" i="20"/>
  <c r="B35" i="20"/>
  <c r="B26" i="21" l="1"/>
  <c r="C10" i="20"/>
  <c r="C9" i="20"/>
  <c r="C12" i="20" s="1"/>
  <c r="B36" i="20"/>
  <c r="B37" i="20"/>
  <c r="B38" i="20"/>
  <c r="B39" i="20"/>
  <c r="B40" i="20"/>
  <c r="B41" i="20"/>
  <c r="G16" i="20" l="1"/>
  <c r="N31" i="20"/>
  <c r="N30" i="20"/>
  <c r="N35" i="20" s="1"/>
  <c r="B10" i="20"/>
  <c r="B9" i="20"/>
  <c r="N32" i="20" s="1"/>
  <c r="N33" i="20" l="1"/>
  <c r="N34" i="20" s="1"/>
  <c r="N36" i="20" s="1"/>
  <c r="Q30" i="20" s="1"/>
  <c r="F15" i="20"/>
  <c r="Q31" i="20" l="1"/>
  <c r="Q32" i="20" s="1"/>
  <c r="Q33" i="20" s="1"/>
  <c r="Q34" i="20" s="1"/>
  <c r="R30" i="20"/>
  <c r="B12" i="20"/>
  <c r="G15" i="20" s="1"/>
  <c r="A24" i="20" l="1"/>
  <c r="R31" i="20"/>
  <c r="Q35" i="20"/>
  <c r="R35" i="20" s="1"/>
  <c r="R32" i="20"/>
  <c r="C15" i="20"/>
  <c r="D14" i="20" s="1"/>
  <c r="C14" i="20"/>
  <c r="B15" i="20"/>
  <c r="B14" i="20"/>
  <c r="D15" i="20" l="1"/>
  <c r="A23" i="20"/>
  <c r="J15" i="20"/>
  <c r="Q36" i="20"/>
  <c r="R34" i="20"/>
  <c r="R33" i="20"/>
  <c r="I15" i="20"/>
  <c r="B26" i="20"/>
  <c r="A22" i="20" l="1"/>
  <c r="Q37" i="20"/>
  <c r="Q38" i="20" s="1"/>
  <c r="R38" i="20" s="1"/>
  <c r="R36" i="20"/>
  <c r="R37" i="20" l="1"/>
  <c r="Q39" i="20"/>
  <c r="R39" i="20" l="1"/>
  <c r="Q40" i="20"/>
  <c r="S30" i="20" l="1" a="1"/>
  <c r="S36" i="20" s="1"/>
  <c r="T30" i="20" a="1"/>
  <c r="R40" i="20"/>
  <c r="R41" i="20"/>
  <c r="S30" i="20" l="1"/>
  <c r="S39" i="20"/>
  <c r="S35" i="20"/>
  <c r="S33" i="20"/>
  <c r="S31" i="20"/>
  <c r="S40" i="20"/>
  <c r="S34" i="20"/>
  <c r="S38" i="20"/>
  <c r="S37" i="20"/>
  <c r="S32" i="20"/>
  <c r="T31" i="20"/>
  <c r="T35" i="20"/>
  <c r="T39" i="20"/>
  <c r="T32" i="20"/>
  <c r="T36" i="20"/>
  <c r="T40" i="20"/>
  <c r="T33" i="20"/>
  <c r="T37" i="20"/>
  <c r="T41" i="20"/>
  <c r="T30" i="20"/>
  <c r="T34" i="20"/>
  <c r="T38" i="20"/>
  <c r="S41" i="20"/>
</calcChain>
</file>

<file path=xl/sharedStrings.xml><?xml version="1.0" encoding="utf-8"?>
<sst xmlns="http://schemas.openxmlformats.org/spreadsheetml/2006/main" count="98" uniqueCount="66">
  <si>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</si>
  <si>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</si>
  <si>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</si>
  <si>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</si>
  <si>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</si>
  <si>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Двусторонний доверительный интервал</t>
  </si>
  <si>
    <t>Левая граница</t>
  </si>
  <si>
    <t>Правая граница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</si>
  <si>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</si>
  <si>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: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</si>
  <si>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:</t>
    </r>
  </si>
  <si>
    <t>Вывод:</t>
  </si>
  <si>
    <t>P-значение</t>
  </si>
  <si>
    <t>Размер выборки n</t>
  </si>
  <si>
    <t>Дисперсия</t>
  </si>
  <si>
    <r>
      <t>Дисперсия выборки s</t>
    </r>
    <r>
      <rPr>
        <vertAlign val="superscript"/>
        <sz val="10"/>
        <rFont val="Calibri"/>
        <family val="2"/>
        <charset val="204"/>
        <scheme val="minor"/>
      </rPr>
      <t>2</t>
    </r>
  </si>
  <si>
    <t>Гипотеза</t>
  </si>
  <si>
    <t>Выражение</t>
  </si>
  <si>
    <r>
      <t>Отклонить Н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sz val="10"/>
        <rFont val="Calibri"/>
        <family val="2"/>
        <charset val="204"/>
        <scheme val="minor"/>
      </rPr>
      <t>?</t>
    </r>
  </si>
  <si>
    <r>
      <t xml:space="preserve">Сравнение P-значения с Уровнем значимости </t>
    </r>
    <r>
      <rPr>
        <i/>
        <sz val="10"/>
        <rFont val="Calibri"/>
        <family val="2"/>
        <charset val="204"/>
        <scheme val="minor"/>
      </rPr>
      <t>а</t>
    </r>
  </si>
  <si>
    <t>Результат проверки тестовой статистики</t>
  </si>
  <si>
    <t>№ наблюдения</t>
  </si>
  <si>
    <t>Параметры распределения</t>
  </si>
  <si>
    <t>Среднее</t>
  </si>
  <si>
    <t>используется только для генерации значений выборки, в задаче считается неизвестным</t>
  </si>
  <si>
    <t>Двухвыборочный тест для дисперсии: F-тест в MS EXCEL</t>
  </si>
  <si>
    <r>
      <t xml:space="preserve">Двусторонняя гипотеза о равенстве дисперсий </t>
    </r>
    <r>
      <rPr>
        <sz val="12"/>
        <color theme="1" tint="0.14999847407452621"/>
        <rFont val="Symbol"/>
        <family val="1"/>
        <charset val="2"/>
      </rPr>
      <t>s</t>
    </r>
    <r>
      <rPr>
        <vertAlign val="subscript"/>
        <sz val="12"/>
        <color theme="1" tint="0.14996795556505021"/>
        <rFont val="Calibri"/>
        <family val="2"/>
        <charset val="204"/>
        <scheme val="minor"/>
      </rPr>
      <t>1</t>
    </r>
    <r>
      <rPr>
        <sz val="12"/>
        <color theme="1" tint="0.14999847407452621"/>
        <rFont val="Calibri"/>
        <family val="2"/>
        <charset val="204"/>
        <scheme val="minor"/>
      </rPr>
      <t>=</t>
    </r>
    <r>
      <rPr>
        <sz val="12"/>
        <color theme="1" tint="0.14999847407452621"/>
        <rFont val="Symbol"/>
        <family val="1"/>
        <charset val="2"/>
      </rPr>
      <t>s</t>
    </r>
    <r>
      <rPr>
        <vertAlign val="subscript"/>
        <sz val="12"/>
        <color theme="1" tint="0.14996795556505021"/>
        <rFont val="Calibri"/>
        <family val="2"/>
        <charset val="204"/>
        <scheme val="minor"/>
      </rPr>
      <t>2</t>
    </r>
  </si>
  <si>
    <t>Распределение1</t>
  </si>
  <si>
    <t>Распределение2</t>
  </si>
  <si>
    <t>Выборка1</t>
  </si>
  <si>
    <t>Выборка2</t>
  </si>
  <si>
    <t>Число степеней свободы F распределения</t>
  </si>
  <si>
    <r>
      <t>Статистика F</t>
    </r>
    <r>
      <rPr>
        <b/>
        <vertAlign val="subscript"/>
        <sz val="10"/>
        <rFont val="Calibri"/>
        <family val="2"/>
        <charset val="204"/>
        <scheme val="minor"/>
      </rPr>
      <t>0</t>
    </r>
  </si>
  <si>
    <r>
      <rPr>
        <sz val="10"/>
        <color theme="1" tint="0.14999847407452621"/>
        <rFont val="Symbol"/>
        <family val="1"/>
        <charset val="2"/>
      </rPr>
      <t>s</t>
    </r>
    <r>
      <rPr>
        <vertAlign val="subscript"/>
        <sz val="10"/>
        <color theme="1" tint="0.14996795556505021"/>
        <rFont val="Calibri"/>
        <family val="2"/>
        <charset val="204"/>
        <scheme val="minor"/>
      </rPr>
      <t>1</t>
    </r>
    <r>
      <rPr>
        <sz val="10"/>
        <color theme="1" tint="0.14999847407452621"/>
        <rFont val="Calibri"/>
        <family val="2"/>
        <charset val="204"/>
        <scheme val="minor"/>
      </rPr>
      <t>=</t>
    </r>
    <r>
      <rPr>
        <sz val="10"/>
        <color theme="1" tint="0.14999847407452621"/>
        <rFont val="Symbol"/>
        <family val="1"/>
        <charset val="2"/>
      </rPr>
      <t>s</t>
    </r>
    <r>
      <rPr>
        <vertAlign val="subscript"/>
        <sz val="10"/>
        <color theme="1" tint="0.14996795556505021"/>
        <rFont val="Calibri"/>
        <family val="2"/>
        <charset val="204"/>
        <scheme val="minor"/>
      </rPr>
      <t>2</t>
    </r>
  </si>
  <si>
    <t>Числовые характеристики массива</t>
  </si>
  <si>
    <t>Значение</t>
  </si>
  <si>
    <t>№</t>
  </si>
  <si>
    <t>Интервалы</t>
  </si>
  <si>
    <t>Границы интервалов</t>
  </si>
  <si>
    <t>Частота1</t>
  </si>
  <si>
    <t>Частота2</t>
  </si>
  <si>
    <t>Минимальное</t>
  </si>
  <si>
    <t>Максимальное</t>
  </si>
  <si>
    <t>Число интервалов (карманов)</t>
  </si>
  <si>
    <t>Ширина интервала (точная)</t>
  </si>
  <si>
    <t>Ширина интервала (приблизит)</t>
  </si>
  <si>
    <t>Минимальное (приблизит)</t>
  </si>
  <si>
    <t>Начало 1-го интервала</t>
  </si>
  <si>
    <r>
      <rPr>
        <sz val="10"/>
        <color theme="1" tint="0.14999847407452621"/>
        <rFont val="Symbol"/>
        <family val="1"/>
        <charset val="2"/>
      </rPr>
      <t>s</t>
    </r>
    <r>
      <rPr>
        <vertAlign val="subscript"/>
        <sz val="10"/>
        <color theme="1" tint="0.14996795556505021"/>
        <rFont val="Calibri"/>
        <family val="2"/>
        <charset val="204"/>
        <scheme val="minor"/>
      </rPr>
      <t>1</t>
    </r>
    <r>
      <rPr>
        <sz val="10"/>
        <color theme="1" tint="0.14993743705557422"/>
        <rFont val="Calibri"/>
        <family val="2"/>
        <charset val="204"/>
        <scheme val="minor"/>
      </rPr>
      <t>&lt;&gt;</t>
    </r>
    <r>
      <rPr>
        <sz val="10"/>
        <color theme="1" tint="0.14999847407452621"/>
        <rFont val="Symbol"/>
        <family val="1"/>
        <charset val="2"/>
      </rPr>
      <t>s</t>
    </r>
    <r>
      <rPr>
        <vertAlign val="subscript"/>
        <sz val="10"/>
        <color theme="1" tint="0.14996795556505021"/>
        <rFont val="Calibri"/>
        <family val="2"/>
        <charset val="204"/>
        <scheme val="minor"/>
      </rPr>
      <t>2</t>
    </r>
  </si>
  <si>
    <r>
      <t xml:space="preserve">Верхний </t>
    </r>
    <r>
      <rPr>
        <i/>
        <sz val="8"/>
        <rFont val="Calibri"/>
        <family val="2"/>
        <charset val="204"/>
        <scheme val="minor"/>
      </rPr>
      <t>a/2-</t>
    </r>
    <r>
      <rPr>
        <sz val="8"/>
        <rFont val="Calibri"/>
        <family val="2"/>
        <charset val="204"/>
        <scheme val="minor"/>
      </rPr>
      <t>квантиль F-распределения с n1-1 и n2-1 ст.свободы</t>
    </r>
  </si>
  <si>
    <r>
      <t xml:space="preserve">Нижний </t>
    </r>
    <r>
      <rPr>
        <i/>
        <sz val="8"/>
        <rFont val="Calibri"/>
        <family val="2"/>
        <charset val="204"/>
        <scheme val="minor"/>
      </rPr>
      <t>a/2-</t>
    </r>
    <r>
      <rPr>
        <sz val="8"/>
        <rFont val="Calibri"/>
        <family val="2"/>
        <charset val="204"/>
        <scheme val="minor"/>
      </rPr>
      <t>квантиль F-распределения с n1-1 и n2-1 ст.свободы</t>
    </r>
  </si>
  <si>
    <t>Результат проверки через доверительный интервал</t>
  </si>
  <si>
    <t>Для гистограммы</t>
  </si>
  <si>
    <t>Выборки из нормального распределения</t>
  </si>
  <si>
    <t>Двухвыборочный F-тест для дисперсии</t>
  </si>
  <si>
    <t>Наблюдения</t>
  </si>
  <si>
    <t>df</t>
  </si>
  <si>
    <t>F</t>
  </si>
  <si>
    <t>P(F&lt;=f) одностороннее</t>
  </si>
  <si>
    <t>F критическое одностороннее</t>
  </si>
  <si>
    <r>
      <t>Среднее выборки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</si>
  <si>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Верхний </t>
    </r>
    <r>
      <rPr>
        <i/>
        <sz val="8"/>
        <rFont val="Calibri"/>
        <family val="2"/>
        <charset val="204"/>
        <scheme val="minor"/>
      </rPr>
      <t>a-</t>
    </r>
    <r>
      <rPr>
        <sz val="8"/>
        <rFont val="Calibri"/>
        <family val="2"/>
        <charset val="204"/>
        <scheme val="minor"/>
      </rPr>
      <t>квантиль F-распределения с n1-1 и n2-1 ст.свободы</t>
    </r>
  </si>
  <si>
    <r>
      <t xml:space="preserve">Нижний </t>
    </r>
    <r>
      <rPr>
        <i/>
        <sz val="8"/>
        <rFont val="Calibri"/>
        <family val="2"/>
        <charset val="204"/>
        <scheme val="minor"/>
      </rPr>
      <t>a-</t>
    </r>
    <r>
      <rPr>
        <sz val="8"/>
        <rFont val="Calibri"/>
        <family val="2"/>
        <charset val="204"/>
        <scheme val="minor"/>
      </rPr>
      <t>квантиль F-распределения с n1-1 и n2-1 ст.свободы</t>
    </r>
  </si>
  <si>
    <r>
      <rPr>
        <sz val="10"/>
        <color theme="1" tint="0.14999847407452621"/>
        <rFont val="Symbol"/>
        <family val="1"/>
        <charset val="2"/>
      </rPr>
      <t>s</t>
    </r>
    <r>
      <rPr>
        <vertAlign val="subscript"/>
        <sz val="10"/>
        <color theme="1" tint="0.14996795556505021"/>
        <rFont val="Calibri"/>
        <family val="2"/>
        <charset val="204"/>
        <scheme val="minor"/>
      </rPr>
      <t>1</t>
    </r>
    <r>
      <rPr>
        <sz val="10"/>
        <color theme="1" tint="0.14993743705557422"/>
        <rFont val="Calibri"/>
        <family val="2"/>
        <charset val="204"/>
        <scheme val="minor"/>
      </rPr>
      <t>&gt;</t>
    </r>
    <r>
      <rPr>
        <sz val="10"/>
        <color theme="1" tint="0.14999847407452621"/>
        <rFont val="Symbol"/>
        <family val="1"/>
        <charset val="2"/>
      </rPr>
      <t>s</t>
    </r>
    <r>
      <rPr>
        <vertAlign val="subscript"/>
        <sz val="10"/>
        <color theme="1" tint="0.14996795556505021"/>
        <rFont val="Calibri"/>
        <family val="2"/>
        <charset val="204"/>
        <scheme val="minor"/>
      </rPr>
      <t>2</t>
    </r>
  </si>
  <si>
    <t>Односторонняя гипотеза о равенстве дисперсий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</si>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</sst>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"/>
    <numFmt numFmtId="166" formatCode="0.00000000"/>
    <numFmt numFmtId="167" formatCode="0.000000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vertAlign val="subscript"/>
      <sz val="12"/>
      <color theme="1" tint="0.14996795556505021"/>
      <name val="Calibri"/>
      <family val="2"/>
      <charset val="204"/>
      <scheme val="minor"/>
    </font>
    <font>
      <sz val="12"/>
      <color theme="1" tint="0.14999847407452621"/>
      <name val="Symbol"/>
      <family val="1"/>
      <charset val="2"/>
    </font>
    <font>
      <i/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theme="1" tint="0.14999847407452621"/>
      <name val="Symbol"/>
      <family val="1"/>
      <charset val="2"/>
    </font>
    <font>
      <vertAlign val="subscript"/>
      <sz val="10"/>
      <color theme="1" tint="0.1499679555650502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 tint="0.1499374370555742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6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0" fontId="13" fillId="0" borderId="0" xfId="1" applyFont="1" applyBorder="1"/>
    <xf numFmtId="0" fontId="15" fillId="6" borderId="0" xfId="0" applyFont="1" applyFill="1" applyAlignment="1">
      <alignment vertical="center"/>
    </xf>
    <xf numFmtId="165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0" fontId="14" fillId="0" borderId="0" xfId="1" applyFont="1"/>
    <xf numFmtId="0" fontId="10" fillId="0" borderId="0" xfId="1" applyFont="1" applyAlignment="1">
      <alignment horizontal="right"/>
    </xf>
    <xf numFmtId="9" fontId="13" fillId="0" borderId="0" xfId="1" applyNumberFormat="1" applyFont="1" applyFill="1" applyBorder="1"/>
    <xf numFmtId="165" fontId="13" fillId="0" borderId="0" xfId="1" applyNumberFormat="1" applyFont="1" applyBorder="1"/>
    <xf numFmtId="2" fontId="13" fillId="5" borderId="1" xfId="1" applyNumberFormat="1" applyFont="1" applyFill="1" applyBorder="1"/>
    <xf numFmtId="0" fontId="19" fillId="8" borderId="1" xfId="1" applyFont="1" applyFill="1" applyBorder="1"/>
    <xf numFmtId="0" fontId="13" fillId="0" borderId="0" xfId="1" applyFont="1" applyBorder="1" applyAlignment="1">
      <alignment wrapText="1"/>
    </xf>
    <xf numFmtId="0" fontId="10" fillId="0" borderId="0" xfId="1" applyFont="1"/>
    <xf numFmtId="0" fontId="10" fillId="0" borderId="1" xfId="1" applyFont="1" applyBorder="1"/>
    <xf numFmtId="0" fontId="13" fillId="0" borderId="1" xfId="1" applyFont="1" applyBorder="1" applyAlignment="1">
      <alignment horizontal="right"/>
    </xf>
    <xf numFmtId="0" fontId="10" fillId="0" borderId="0" xfId="1" applyFont="1" applyBorder="1"/>
    <xf numFmtId="165" fontId="13" fillId="6" borderId="1" xfId="1" applyNumberFormat="1" applyFont="1" applyFill="1" applyBorder="1"/>
    <xf numFmtId="0" fontId="10" fillId="6" borderId="1" xfId="1" applyFont="1" applyFill="1" applyBorder="1" applyAlignment="1">
      <alignment wrapText="1"/>
    </xf>
    <xf numFmtId="1" fontId="13" fillId="0" borderId="1" xfId="1" applyNumberFormat="1" applyFont="1" applyBorder="1"/>
    <xf numFmtId="1" fontId="10" fillId="0" borderId="1" xfId="1" applyNumberFormat="1" applyFont="1" applyBorder="1"/>
    <xf numFmtId="0" fontId="13" fillId="6" borderId="0" xfId="1" applyFont="1" applyFill="1"/>
    <xf numFmtId="0" fontId="13" fillId="0" borderId="1" xfId="1" applyFont="1" applyFill="1" applyBorder="1"/>
    <xf numFmtId="0" fontId="23" fillId="0" borderId="0" xfId="1" applyFont="1"/>
    <xf numFmtId="0" fontId="26" fillId="2" borderId="0" xfId="0" applyFont="1" applyFill="1" applyAlignment="1">
      <alignment vertical="center"/>
    </xf>
    <xf numFmtId="0" fontId="13" fillId="0" borderId="2" xfId="1" applyFont="1" applyFill="1" applyBorder="1"/>
    <xf numFmtId="9" fontId="10" fillId="0" borderId="1" xfId="1" applyNumberFormat="1" applyFont="1" applyFill="1" applyBorder="1"/>
    <xf numFmtId="0" fontId="13" fillId="0" borderId="0" xfId="1" applyFont="1" applyFill="1" applyBorder="1"/>
    <xf numFmtId="0" fontId="10" fillId="0" borderId="1" xfId="1" applyFont="1" applyBorder="1" applyAlignment="1">
      <alignment wrapText="1"/>
    </xf>
    <xf numFmtId="0" fontId="29" fillId="0" borderId="1" xfId="1" applyFont="1" applyBorder="1" applyAlignment="1">
      <alignment horizontal="left" vertical="top" wrapText="1"/>
    </xf>
    <xf numFmtId="0" fontId="29" fillId="0" borderId="1" xfId="1" applyFont="1" applyBorder="1" applyAlignment="1">
      <alignment horizontal="left" vertical="top"/>
    </xf>
    <xf numFmtId="0" fontId="30" fillId="0" borderId="0" xfId="1" applyFont="1"/>
    <xf numFmtId="0" fontId="25" fillId="0" borderId="1" xfId="0" applyFont="1" applyFill="1" applyBorder="1" applyAlignment="1">
      <alignment horizontal="left" vertical="top" wrapText="1"/>
    </xf>
    <xf numFmtId="0" fontId="30" fillId="0" borderId="1" xfId="1" applyFont="1" applyBorder="1"/>
    <xf numFmtId="2" fontId="24" fillId="0" borderId="1" xfId="0" applyNumberFormat="1" applyFont="1" applyFill="1" applyBorder="1" applyAlignment="1"/>
    <xf numFmtId="0" fontId="24" fillId="0" borderId="1" xfId="0" applyFont="1" applyFill="1" applyBorder="1" applyAlignment="1"/>
    <xf numFmtId="2" fontId="30" fillId="0" borderId="1" xfId="1" applyNumberFormat="1" applyFont="1" applyBorder="1"/>
    <xf numFmtId="0" fontId="1" fillId="0" borderId="0" xfId="1" applyBorder="1" applyAlignment="1">
      <alignment vertical="top"/>
    </xf>
    <xf numFmtId="0" fontId="1" fillId="0" borderId="0" xfId="1"/>
    <xf numFmtId="0" fontId="15" fillId="0" borderId="1" xfId="0" applyFont="1" applyFill="1" applyBorder="1" applyAlignment="1">
      <alignment vertical="center"/>
    </xf>
    <xf numFmtId="0" fontId="13" fillId="7" borderId="1" xfId="1" applyFont="1" applyFill="1" applyBorder="1"/>
    <xf numFmtId="0" fontId="32" fillId="0" borderId="1" xfId="1" applyFont="1" applyBorder="1" applyAlignment="1">
      <alignment wrapText="1"/>
    </xf>
    <xf numFmtId="0" fontId="10" fillId="6" borderId="0" xfId="1" applyFont="1" applyFill="1"/>
    <xf numFmtId="165" fontId="10" fillId="6" borderId="0" xfId="1" applyNumberFormat="1" applyFont="1" applyFill="1"/>
    <xf numFmtId="0" fontId="13" fillId="6" borderId="0" xfId="1" applyFont="1" applyFill="1" applyBorder="1"/>
    <xf numFmtId="0" fontId="0" fillId="0" borderId="0" xfId="0" applyFill="1" applyBorder="1" applyAlignment="1"/>
    <xf numFmtId="0" fontId="0" fillId="0" borderId="3" xfId="0" applyFill="1" applyBorder="1" applyAlignment="1"/>
    <xf numFmtId="0" fontId="34" fillId="0" borderId="4" xfId="0" applyFont="1" applyFill="1" applyBorder="1" applyAlignment="1">
      <alignment horizontal="center"/>
    </xf>
    <xf numFmtId="166" fontId="13" fillId="6" borderId="1" xfId="1" applyNumberFormat="1" applyFont="1" applyFill="1" applyBorder="1"/>
    <xf numFmtId="165" fontId="13" fillId="0" borderId="0" xfId="1" applyNumberFormat="1" applyFont="1"/>
    <xf numFmtId="2" fontId="13" fillId="0" borderId="0" xfId="1" applyNumberFormat="1" applyFont="1"/>
    <xf numFmtId="167" fontId="13" fillId="0" borderId="1" xfId="1" applyNumberFormat="1" applyFont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4"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ru-RU" sz="1400">
                <a:solidFill>
                  <a:schemeClr val="tx1">
                    <a:lumMod val="75000"/>
                    <a:lumOff val="25000"/>
                  </a:schemeClr>
                </a:solidFill>
              </a:rPr>
              <a:t>Двумерная</a:t>
            </a:r>
            <a:r>
              <a:rPr lang="ru-RU" sz="14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г</a:t>
            </a:r>
            <a:r>
              <a:rPr lang="ru-RU" sz="1400">
                <a:solidFill>
                  <a:schemeClr val="tx1">
                    <a:lumMod val="75000"/>
                    <a:lumOff val="25000"/>
                  </a:schemeClr>
                </a:solidFill>
              </a:rPr>
              <a:t>истограмма</a:t>
            </a:r>
          </a:p>
        </c:rich>
      </c:tx>
      <c:layout>
        <c:manualLayout>
          <c:xMode val="edge"/>
          <c:yMode val="edge"/>
          <c:x val="0.63993576681509057"/>
          <c:y val="3.72327715107695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372627609274471E-2"/>
          <c:y val="3.8019976009786106E-2"/>
          <c:w val="0.91115324483356552"/>
          <c:h val="0.91825393997695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'F-test'!$B$34</c:f>
              <c:strCache>
                <c:ptCount val="1"/>
                <c:pt idx="0">
                  <c:v>Выборка1</c:v>
                </c:pt>
              </c:strCache>
            </c:strRef>
          </c:tx>
          <c:invertIfNegative val="0"/>
          <c:dLbls>
            <c:numFmt formatCode="#,##0;#,##0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'F-test'!$R$30:$R$41</c:f>
              <c:strCache>
                <c:ptCount val="12"/>
                <c:pt idx="0">
                  <c:v>&lt;-1,75]</c:v>
                </c:pt>
                <c:pt idx="1">
                  <c:v>(-1,75÷ -1,3]</c:v>
                </c:pt>
                <c:pt idx="2">
                  <c:v>(-1,3÷ -0,8]</c:v>
                </c:pt>
                <c:pt idx="3">
                  <c:v>(-0,8÷ -0,3]</c:v>
                </c:pt>
                <c:pt idx="4">
                  <c:v>(-0,3÷ 0,2]</c:v>
                </c:pt>
                <c:pt idx="5">
                  <c:v>(0,2÷ 0,7]</c:v>
                </c:pt>
                <c:pt idx="6">
                  <c:v>(0,7÷ 1,2]</c:v>
                </c:pt>
                <c:pt idx="7">
                  <c:v>(1,2÷ 1,7]</c:v>
                </c:pt>
                <c:pt idx="8">
                  <c:v>(1,7÷ 2,2]</c:v>
                </c:pt>
                <c:pt idx="9">
                  <c:v>(2,2÷ 2,7]</c:v>
                </c:pt>
                <c:pt idx="10">
                  <c:v>(2,7÷ 3,2]</c:v>
                </c:pt>
                <c:pt idx="11">
                  <c:v>&gt;3,2</c:v>
                </c:pt>
              </c:strCache>
            </c:strRef>
          </c:cat>
          <c:val>
            <c:numRef>
              <c:f>'F-test'!$S$30:$S$41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19</c:v>
                </c:pt>
                <c:pt idx="4">
                  <c:v>15</c:v>
                </c:pt>
                <c:pt idx="5">
                  <c:v>17</c:v>
                </c:pt>
                <c:pt idx="6">
                  <c:v>15</c:v>
                </c:pt>
                <c:pt idx="7">
                  <c:v>9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4-4A3A-AF50-98BF37CADA84}"/>
            </c:ext>
          </c:extLst>
        </c:ser>
        <c:ser>
          <c:idx val="1"/>
          <c:order val="1"/>
          <c:tx>
            <c:strRef>
              <c:f>'F-test'!$C$34</c:f>
              <c:strCache>
                <c:ptCount val="1"/>
                <c:pt idx="0">
                  <c:v>Выборка2</c:v>
                </c:pt>
              </c:strCache>
            </c:strRef>
          </c:tx>
          <c:invertIfNegative val="0"/>
          <c:dLbls>
            <c:numFmt formatCode="#,##0;#,##0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ru-RU" sz="14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'F-test'!$R$30:$R$41</c:f>
              <c:strCache>
                <c:ptCount val="12"/>
                <c:pt idx="0">
                  <c:v>&lt;-1,75]</c:v>
                </c:pt>
                <c:pt idx="1">
                  <c:v>(-1,75÷ -1,3]</c:v>
                </c:pt>
                <c:pt idx="2">
                  <c:v>(-1,3÷ -0,8]</c:v>
                </c:pt>
                <c:pt idx="3">
                  <c:v>(-0,8÷ -0,3]</c:v>
                </c:pt>
                <c:pt idx="4">
                  <c:v>(-0,3÷ 0,2]</c:v>
                </c:pt>
                <c:pt idx="5">
                  <c:v>(0,2÷ 0,7]</c:v>
                </c:pt>
                <c:pt idx="6">
                  <c:v>(0,7÷ 1,2]</c:v>
                </c:pt>
                <c:pt idx="7">
                  <c:v>(1,2÷ 1,7]</c:v>
                </c:pt>
                <c:pt idx="8">
                  <c:v>(1,7÷ 2,2]</c:v>
                </c:pt>
                <c:pt idx="9">
                  <c:v>(2,2÷ 2,7]</c:v>
                </c:pt>
                <c:pt idx="10">
                  <c:v>(2,7÷ 3,2]</c:v>
                </c:pt>
                <c:pt idx="11">
                  <c:v>&gt;3,2</c:v>
                </c:pt>
              </c:strCache>
            </c:strRef>
          </c:cat>
          <c:val>
            <c:numRef>
              <c:f>'F-test'!$T$30:$T$41</c:f>
              <c:numCache>
                <c:formatCode>General</c:formatCode>
                <c:ptCount val="12"/>
                <c:pt idx="0">
                  <c:v>-5</c:v>
                </c:pt>
                <c:pt idx="1">
                  <c:v>-4</c:v>
                </c:pt>
                <c:pt idx="2">
                  <c:v>-13</c:v>
                </c:pt>
                <c:pt idx="3">
                  <c:v>-15</c:v>
                </c:pt>
                <c:pt idx="4">
                  <c:v>-18</c:v>
                </c:pt>
                <c:pt idx="5">
                  <c:v>-20</c:v>
                </c:pt>
                <c:pt idx="6">
                  <c:v>-12</c:v>
                </c:pt>
                <c:pt idx="7">
                  <c:v>-9</c:v>
                </c:pt>
                <c:pt idx="8">
                  <c:v>-2</c:v>
                </c:pt>
                <c:pt idx="9">
                  <c:v>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4-4A3A-AF50-98BF37CA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314944"/>
        <c:axId val="143316480"/>
      </c:barChart>
      <c:catAx>
        <c:axId val="1433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ru-RU"/>
          </a:p>
        </c:txPr>
        <c:crossAx val="143316480"/>
        <c:crosses val="autoZero"/>
        <c:auto val="1"/>
        <c:lblAlgn val="ctr"/>
        <c:lblOffset val="100"/>
        <c:noMultiLvlLbl val="0"/>
      </c:catAx>
      <c:valAx>
        <c:axId val="143316480"/>
        <c:scaling>
          <c:orientation val="minMax"/>
          <c:max val="30"/>
          <c:min val="-3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509688634136493"/>
              <c:y val="0.899552430726426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43314944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18</xdr:col>
      <xdr:colOff>0</xdr:colOff>
      <xdr:row>15</xdr:row>
      <xdr:rowOff>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vuhvyborochnyy-test-dlya-dispersii-f-test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vuhvyborochnyy-test-dlya-dispersii-f-test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6"/>
  <sheetViews>
    <sheetView tabSelected="1" workbookViewId="0">
      <selection activeCell="T2" sqref="T2"/>
    </sheetView>
  </sheetViews>
  <sheetFormatPr defaultRowHeight="12.75" x14ac:dyDescent="0.2"/>
  <cols>
    <col min="1" max="1" width="15.28515625" style="7" customWidth="1"/>
    <col min="2" max="2" width="10.140625" style="7" customWidth="1"/>
    <col min="3" max="3" width="12.42578125" style="7" customWidth="1"/>
    <col min="4" max="4" width="9" style="7" customWidth="1"/>
    <col min="5" max="5" width="4" style="7" customWidth="1"/>
    <col min="6" max="6" width="11.42578125" style="7" bestFit="1" customWidth="1"/>
    <col min="7" max="7" width="10.140625" style="7" customWidth="1"/>
    <col min="8" max="8" width="3.28515625" style="7" customWidth="1"/>
    <col min="9" max="9" width="10.5703125" style="7" customWidth="1"/>
    <col min="10" max="10" width="10.140625" style="7" customWidth="1"/>
    <col min="11" max="11" width="14.5703125" style="7" customWidth="1"/>
    <col min="12" max="12" width="3.7109375" style="7" customWidth="1"/>
    <col min="13" max="13" width="30.7109375" style="7" bestFit="1" customWidth="1"/>
    <col min="14" max="15" width="10.5703125" style="7" bestFit="1" customWidth="1"/>
    <col min="16" max="16" width="9.140625" style="7"/>
    <col min="17" max="17" width="11.42578125" style="7" customWidth="1"/>
    <col min="18" max="18" width="13.28515625" style="7" customWidth="1"/>
    <col min="19" max="257" width="9.140625" style="7"/>
    <col min="258" max="258" width="10" style="7" customWidth="1"/>
    <col min="259" max="338" width="9.140625" style="7"/>
    <col min="339" max="339" width="8.5703125" style="7" customWidth="1"/>
    <col min="340" max="16384" width="9.140625" style="7"/>
  </cols>
  <sheetData>
    <row r="1" spans="1:20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3" t="s">
        <v>65</v>
      </c>
    </row>
    <row r="3" spans="1:20" ht="18.75" x14ac:dyDescent="0.2">
      <c r="A3" s="34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x14ac:dyDescent="0.2">
      <c r="A4" s="15" t="s">
        <v>26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5.75" x14ac:dyDescent="0.25">
      <c r="F5" s="8"/>
      <c r="G5" s="8"/>
      <c r="H5" s="8"/>
      <c r="I5" s="8"/>
    </row>
    <row r="6" spans="1:20" ht="26.25" x14ac:dyDescent="0.25">
      <c r="A6" s="11" t="s">
        <v>8</v>
      </c>
      <c r="B6" s="20">
        <v>0.05</v>
      </c>
      <c r="F6" s="8"/>
      <c r="G6" s="8"/>
      <c r="H6" s="8"/>
    </row>
    <row r="7" spans="1:20" ht="15.75" x14ac:dyDescent="0.25">
      <c r="A7" s="18"/>
      <c r="B7" s="18"/>
      <c r="C7" s="18"/>
      <c r="F7" s="8"/>
      <c r="G7" s="8"/>
      <c r="H7" s="8"/>
    </row>
    <row r="8" spans="1:20" ht="15.75" x14ac:dyDescent="0.25">
      <c r="A8" s="18"/>
      <c r="B8" s="36" t="s">
        <v>29</v>
      </c>
      <c r="C8" s="36" t="s">
        <v>30</v>
      </c>
      <c r="F8" s="8"/>
      <c r="G8" s="8"/>
      <c r="H8" s="8"/>
    </row>
    <row r="9" spans="1:20" ht="26.25" x14ac:dyDescent="0.25">
      <c r="A9" s="11" t="s">
        <v>13</v>
      </c>
      <c r="B9" s="35">
        <f ca="1">COUNT(B35:B134)</f>
        <v>100</v>
      </c>
      <c r="C9" s="35">
        <f ca="1">COUNT(C35:C134)</f>
        <v>100</v>
      </c>
      <c r="F9" s="8"/>
      <c r="G9" s="8"/>
      <c r="H9" s="8"/>
    </row>
    <row r="10" spans="1:20" ht="27.75" x14ac:dyDescent="0.2">
      <c r="A10" s="11" t="s">
        <v>15</v>
      </c>
      <c r="B10" s="32">
        <f ca="1">_xlfn.VAR.S(B35:B134)</f>
        <v>1.1853678773603102</v>
      </c>
      <c r="C10" s="32">
        <f ca="1">_xlfn.VAR.S(C35:C134)</f>
        <v>1.0107895950283976</v>
      </c>
      <c r="D10" s="17"/>
      <c r="E10" s="17"/>
      <c r="F10" s="16"/>
    </row>
    <row r="11" spans="1:20" x14ac:dyDescent="0.2">
      <c r="A11" s="22"/>
      <c r="B11" s="37"/>
      <c r="C11" s="12"/>
      <c r="D11" s="17"/>
      <c r="E11" s="17"/>
      <c r="F11" s="16"/>
    </row>
    <row r="12" spans="1:20" ht="38.25" x14ac:dyDescent="0.2">
      <c r="A12" s="11" t="s">
        <v>31</v>
      </c>
      <c r="B12" s="9">
        <f ca="1">B9-1</f>
        <v>99</v>
      </c>
      <c r="C12" s="9">
        <f ca="1">C9-1</f>
        <v>99</v>
      </c>
      <c r="D12" s="17"/>
      <c r="E12" s="17"/>
      <c r="F12" s="16"/>
    </row>
    <row r="13" spans="1:20" x14ac:dyDescent="0.2">
      <c r="A13" s="12"/>
      <c r="B13" s="12"/>
      <c r="C13" s="12"/>
      <c r="F13" s="16"/>
      <c r="I13" s="23" t="s">
        <v>5</v>
      </c>
    </row>
    <row r="14" spans="1:20" ht="57" x14ac:dyDescent="0.25">
      <c r="A14" s="51" t="s">
        <v>49</v>
      </c>
      <c r="B14" s="14">
        <f ca="1">_xlfn.F.INV.RT(B6/2,B12,C12)</f>
        <v>1.4862337676192938</v>
      </c>
      <c r="C14" s="14">
        <f ca="1">FINV(B6/2,B12,C12)</f>
        <v>1.4862337676192938</v>
      </c>
      <c r="D14" s="14">
        <f ca="1">1/C15</f>
        <v>1.4862337676192938</v>
      </c>
      <c r="F14" s="28" t="s">
        <v>32</v>
      </c>
      <c r="G14" s="28" t="s">
        <v>12</v>
      </c>
      <c r="I14" s="38" t="s">
        <v>6</v>
      </c>
      <c r="J14" s="38" t="s">
        <v>7</v>
      </c>
    </row>
    <row r="15" spans="1:20" ht="56.25" x14ac:dyDescent="0.2">
      <c r="A15" s="51" t="s">
        <v>50</v>
      </c>
      <c r="B15" s="14">
        <f ca="1">_xlfn.F.INV(B6/2,B12,C12)</f>
        <v>0.6728416631266817</v>
      </c>
      <c r="C15" s="14">
        <f ca="1">FINV(1-B6/2,B12,C12)</f>
        <v>0.67284166312668181</v>
      </c>
      <c r="D15" s="14">
        <f ca="1">1/C14</f>
        <v>0.67284166312668181</v>
      </c>
      <c r="F15" s="27">
        <f ca="1">B10/C10</f>
        <v>1.172714760015914</v>
      </c>
      <c r="G15" s="27">
        <f ca="1">2*MIN(_xlfn.F.DIST(F15,B12,C12,TRUE),_xlfn.F.DIST.RT(F15,B12,C12))</f>
        <v>0.4294119253083245</v>
      </c>
      <c r="I15" s="50">
        <f ca="1">F15*B15</f>
        <v>0.78905134950231504</v>
      </c>
      <c r="J15" s="50">
        <f ca="1">F15*B14</f>
        <v>1.7429282761212079</v>
      </c>
    </row>
    <row r="16" spans="1:20" x14ac:dyDescent="0.2">
      <c r="A16" s="22"/>
      <c r="B16" s="19"/>
      <c r="C16" s="19"/>
      <c r="F16" s="16"/>
      <c r="G16" s="27">
        <f ca="1">_xlfn.F.TEST(B35:B134,C35:C134)</f>
        <v>0.42941192530832462</v>
      </c>
    </row>
    <row r="17" spans="1:20" x14ac:dyDescent="0.2">
      <c r="A17" s="24" t="s">
        <v>16</v>
      </c>
      <c r="B17" s="24" t="s">
        <v>17</v>
      </c>
      <c r="C17" s="19"/>
      <c r="F17" s="16"/>
      <c r="M17" s="59"/>
      <c r="N17" s="60"/>
    </row>
    <row r="18" spans="1:20" ht="14.25" x14ac:dyDescent="0.25">
      <c r="A18" s="25" t="s">
        <v>9</v>
      </c>
      <c r="B18" s="49" t="s">
        <v>33</v>
      </c>
      <c r="C18" s="19"/>
      <c r="F18" s="16"/>
      <c r="O18" s="60"/>
    </row>
    <row r="19" spans="1:20" ht="14.25" x14ac:dyDescent="0.25">
      <c r="A19" s="25" t="s">
        <v>10</v>
      </c>
      <c r="B19" s="49" t="s">
        <v>48</v>
      </c>
      <c r="C19" s="19"/>
      <c r="O19" s="60"/>
    </row>
    <row r="20" spans="1:20" x14ac:dyDescent="0.2">
      <c r="A20" s="22"/>
      <c r="B20" s="19"/>
      <c r="C20" s="19"/>
    </row>
    <row r="21" spans="1:20" ht="14.25" x14ac:dyDescent="0.25">
      <c r="A21" s="26" t="s">
        <v>18</v>
      </c>
      <c r="C21" s="19"/>
    </row>
    <row r="22" spans="1:20" x14ac:dyDescent="0.2">
      <c r="A22" s="21" t="b">
        <f ca="1">IF(AND(J15&gt;1,I15&lt;1),FALSE,TRUE)</f>
        <v>0</v>
      </c>
      <c r="B22" s="7" t="s">
        <v>51</v>
      </c>
      <c r="C22" s="19"/>
    </row>
    <row r="23" spans="1:20" x14ac:dyDescent="0.2">
      <c r="A23" s="21" t="b">
        <f ca="1">IF(OR(F15&lt;B15,F15&gt;B14),TRUE,FALSE)</f>
        <v>0</v>
      </c>
      <c r="B23" s="7" t="s">
        <v>20</v>
      </c>
      <c r="C23" s="19"/>
    </row>
    <row r="24" spans="1:20" x14ac:dyDescent="0.2">
      <c r="A24" s="21" t="b">
        <f ca="1">B6&gt;G15</f>
        <v>0</v>
      </c>
      <c r="B24" s="7" t="s">
        <v>19</v>
      </c>
      <c r="C24" s="19"/>
    </row>
    <row r="25" spans="1:20" ht="6" customHeight="1" x14ac:dyDescent="0.2">
      <c r="C25" s="19"/>
    </row>
    <row r="26" spans="1:20" x14ac:dyDescent="0.2">
      <c r="A26" s="17" t="s">
        <v>11</v>
      </c>
      <c r="B26" s="16" t="str">
        <f ca="1">IF(NOT(A24),"Нет оснований для отклонения Н0","Н0 отклоняется")</f>
        <v>Нет оснований для отклонения Н0</v>
      </c>
      <c r="C26" s="19"/>
    </row>
    <row r="28" spans="1:20" x14ac:dyDescent="0.2">
      <c r="A28" s="53" t="s">
        <v>53</v>
      </c>
      <c r="B28" s="31"/>
      <c r="C28" s="54"/>
      <c r="M28" s="52" t="s">
        <v>52</v>
      </c>
      <c r="N28" s="31"/>
      <c r="O28" s="31"/>
      <c r="P28" s="31"/>
      <c r="Q28" s="31"/>
      <c r="R28" s="31"/>
      <c r="S28" s="31"/>
      <c r="T28" s="31"/>
    </row>
    <row r="29" spans="1:20" ht="30" x14ac:dyDescent="0.25">
      <c r="A29" s="23" t="s">
        <v>22</v>
      </c>
      <c r="M29" s="39" t="s">
        <v>34</v>
      </c>
      <c r="N29" s="40" t="s">
        <v>35</v>
      </c>
      <c r="O29" s="41"/>
      <c r="P29" s="40" t="s">
        <v>36</v>
      </c>
      <c r="Q29" s="42" t="s">
        <v>37</v>
      </c>
      <c r="R29" s="42" t="s">
        <v>38</v>
      </c>
      <c r="S29" s="42" t="s">
        <v>39</v>
      </c>
      <c r="T29" s="42" t="s">
        <v>40</v>
      </c>
    </row>
    <row r="30" spans="1:20" ht="15" x14ac:dyDescent="0.25">
      <c r="B30" s="24" t="s">
        <v>27</v>
      </c>
      <c r="C30" s="24" t="s">
        <v>28</v>
      </c>
      <c r="M30" s="43" t="s">
        <v>41</v>
      </c>
      <c r="N30" s="43">
        <f ca="1">MIN(B35:C134)</f>
        <v>-2.4217342970913078</v>
      </c>
      <c r="O30" s="41"/>
      <c r="P30" s="43">
        <v>1</v>
      </c>
      <c r="Q30" s="44">
        <f ca="1">N36</f>
        <v>-1.75</v>
      </c>
      <c r="R30" s="45" t="str">
        <f ca="1">"&lt;"&amp;Q30&amp;"]"</f>
        <v>&lt;-1,75]</v>
      </c>
      <c r="S30" s="45">
        <f t="array" aca="1" ref="S30:S41" ca="1">FREQUENCY(B35:B134,Q30:Q40)</f>
        <v>5</v>
      </c>
      <c r="T30" s="45">
        <f t="array" aca="1" ref="T30:T41" ca="1">-FREQUENCY(C35:C134,Q30:Q40)</f>
        <v>-5</v>
      </c>
    </row>
    <row r="31" spans="1:20" ht="15" x14ac:dyDescent="0.25">
      <c r="A31" s="9" t="s">
        <v>23</v>
      </c>
      <c r="B31" s="10">
        <v>0</v>
      </c>
      <c r="C31" s="10">
        <v>0</v>
      </c>
      <c r="D31" s="33" t="s">
        <v>24</v>
      </c>
      <c r="E31" s="33"/>
      <c r="M31" s="43" t="s">
        <v>42</v>
      </c>
      <c r="N31" s="43">
        <f ca="1">MAX(B35:C134)</f>
        <v>2.559044046359646</v>
      </c>
      <c r="O31" s="41"/>
      <c r="P31" s="43">
        <v>2</v>
      </c>
      <c r="Q31" s="44">
        <f t="shared" ref="Q31:Q40" ca="1" si="0">SIGN(Q30+$N$34)*MROUND(ABS(Q30+$N$34),10^(INT(LOG10(ABS($N$30)))-1))</f>
        <v>-1.3</v>
      </c>
      <c r="R31" s="45" t="str">
        <f ca="1">"("&amp;Q30&amp;"÷ "&amp;Q31&amp;"]"</f>
        <v>(-1,75÷ -1,3]</v>
      </c>
      <c r="S31" s="45">
        <f ca="1"/>
        <v>6</v>
      </c>
      <c r="T31" s="45">
        <f ca="1"/>
        <v>-4</v>
      </c>
    </row>
    <row r="32" spans="1:20" ht="15" x14ac:dyDescent="0.25">
      <c r="A32" s="9" t="s">
        <v>14</v>
      </c>
      <c r="B32" s="10">
        <v>1</v>
      </c>
      <c r="C32" s="10">
        <v>1</v>
      </c>
      <c r="D32" s="33" t="s">
        <v>24</v>
      </c>
      <c r="E32" s="33"/>
      <c r="M32" s="43" t="s">
        <v>43</v>
      </c>
      <c r="N32" s="43">
        <f ca="1">INT(SQRT(B9))+1</f>
        <v>11</v>
      </c>
      <c r="O32" s="41"/>
      <c r="P32" s="43">
        <v>3</v>
      </c>
      <c r="Q32" s="44">
        <f t="shared" ca="1" si="0"/>
        <v>-0.8</v>
      </c>
      <c r="R32" s="45" t="str">
        <f t="shared" ref="R32:R40" ca="1" si="1">"("&amp;Q31&amp;"÷ "&amp;Q32&amp;"]"</f>
        <v>(-1,3÷ -0,8]</v>
      </c>
      <c r="S32" s="45">
        <f ca="1"/>
        <v>7</v>
      </c>
      <c r="T32" s="45">
        <f ca="1"/>
        <v>-13</v>
      </c>
    </row>
    <row r="33" spans="1:20" ht="15" x14ac:dyDescent="0.25">
      <c r="M33" s="43" t="s">
        <v>44</v>
      </c>
      <c r="N33" s="43">
        <f ca="1">(N31-N30)/N32</f>
        <v>0.45279803122281398</v>
      </c>
      <c r="O33" s="41"/>
      <c r="P33" s="43">
        <v>4</v>
      </c>
      <c r="Q33" s="44">
        <f t="shared" ca="1" si="0"/>
        <v>-0.30000000000000004</v>
      </c>
      <c r="R33" s="45" t="str">
        <f t="shared" ca="1" si="1"/>
        <v>(-0,8÷ -0,3]</v>
      </c>
      <c r="S33" s="45">
        <f ca="1"/>
        <v>19</v>
      </c>
      <c r="T33" s="45">
        <f ca="1"/>
        <v>-15</v>
      </c>
    </row>
    <row r="34" spans="1:20" ht="15" x14ac:dyDescent="0.25">
      <c r="A34" s="30" t="s">
        <v>21</v>
      </c>
      <c r="B34" s="24" t="s">
        <v>29</v>
      </c>
      <c r="C34" s="24" t="s">
        <v>30</v>
      </c>
      <c r="M34" s="43" t="s">
        <v>45</v>
      </c>
      <c r="N34" s="43">
        <f ca="1">MROUND(N33,10^INT(LOG10(ABS(N33))))</f>
        <v>0.5</v>
      </c>
      <c r="O34" s="41"/>
      <c r="P34" s="43">
        <v>5</v>
      </c>
      <c r="Q34" s="44">
        <f t="shared" ca="1" si="0"/>
        <v>0.2</v>
      </c>
      <c r="R34" s="45" t="str">
        <f t="shared" ca="1" si="1"/>
        <v>(-0,3÷ 0,2]</v>
      </c>
      <c r="S34" s="45">
        <f ca="1"/>
        <v>15</v>
      </c>
      <c r="T34" s="45">
        <f ca="1"/>
        <v>-18</v>
      </c>
    </row>
    <row r="35" spans="1:20" ht="15" x14ac:dyDescent="0.25">
      <c r="A35" s="29">
        <v>1</v>
      </c>
      <c r="B35" s="9">
        <f ca="1">_xlfn.NORM.INV(RAND(),B$31,SQRT(B$32))</f>
        <v>-1.0086505514393076</v>
      </c>
      <c r="C35" s="9">
        <f ca="1">_xlfn.NORM.INV(RAND(),C$31,SQRT(C$32))</f>
        <v>0.4517564016177168</v>
      </c>
      <c r="M35" s="43" t="s">
        <v>46</v>
      </c>
      <c r="N35" s="43">
        <f ca="1">SIGN(N30)*MROUND(ABS(N30),10^INT(LOG10(ABS(N30))))</f>
        <v>-2</v>
      </c>
      <c r="O35" s="41"/>
      <c r="P35" s="43">
        <v>6</v>
      </c>
      <c r="Q35" s="44">
        <f t="shared" ca="1" si="0"/>
        <v>0.70000000000000007</v>
      </c>
      <c r="R35" s="45" t="str">
        <f t="shared" ca="1" si="1"/>
        <v>(0,2÷ 0,7]</v>
      </c>
      <c r="S35" s="45">
        <f ca="1"/>
        <v>17</v>
      </c>
      <c r="T35" s="45">
        <f ca="1"/>
        <v>-20</v>
      </c>
    </row>
    <row r="36" spans="1:20" ht="15" x14ac:dyDescent="0.25">
      <c r="A36" s="29">
        <v>2</v>
      </c>
      <c r="B36" s="9">
        <f t="shared" ref="B36:B52" ca="1" si="2">_xlfn.NORM.INV(RAND(),$B$31,SQRT($B$32))</f>
        <v>0.15194699400770637</v>
      </c>
      <c r="C36" s="9">
        <f t="shared" ref="C36:C52" ca="1" si="3">_xlfn.NORM.INV(RAND(),C$31,SQRT(C$32))</f>
        <v>0.33728612631904697</v>
      </c>
      <c r="M36" s="43" t="s">
        <v>47</v>
      </c>
      <c r="N36" s="46">
        <f ca="1">N35+N34/2</f>
        <v>-1.75</v>
      </c>
      <c r="O36" s="41"/>
      <c r="P36" s="43">
        <v>7</v>
      </c>
      <c r="Q36" s="44">
        <f t="shared" ca="1" si="0"/>
        <v>1.2000000000000002</v>
      </c>
      <c r="R36" s="45" t="str">
        <f t="shared" ca="1" si="1"/>
        <v>(0,7÷ 1,2]</v>
      </c>
      <c r="S36" s="45">
        <f ca="1"/>
        <v>15</v>
      </c>
      <c r="T36" s="45">
        <f ca="1"/>
        <v>-12</v>
      </c>
    </row>
    <row r="37" spans="1:20" ht="15" x14ac:dyDescent="0.25">
      <c r="A37" s="29">
        <v>3</v>
      </c>
      <c r="B37" s="9">
        <f t="shared" ca="1" si="2"/>
        <v>0.4413090090216748</v>
      </c>
      <c r="C37" s="9">
        <f t="shared" ca="1" si="3"/>
        <v>0.4534267913806751</v>
      </c>
      <c r="M37" s="47"/>
      <c r="N37" s="48"/>
      <c r="O37" s="41"/>
      <c r="P37" s="43">
        <v>8</v>
      </c>
      <c r="Q37" s="44">
        <f t="shared" ca="1" si="0"/>
        <v>1.7000000000000002</v>
      </c>
      <c r="R37" s="45" t="str">
        <f t="shared" ca="1" si="1"/>
        <v>(1,2÷ 1,7]</v>
      </c>
      <c r="S37" s="45">
        <f ca="1"/>
        <v>9</v>
      </c>
      <c r="T37" s="45">
        <f ca="1"/>
        <v>-9</v>
      </c>
    </row>
    <row r="38" spans="1:20" ht="15" x14ac:dyDescent="0.25">
      <c r="A38" s="29">
        <v>4</v>
      </c>
      <c r="B38" s="9">
        <f t="shared" ca="1" si="2"/>
        <v>1.7461608993032276</v>
      </c>
      <c r="C38" s="9">
        <f t="shared" ca="1" si="3"/>
        <v>2.210228892168741</v>
      </c>
      <c r="M38" s="47"/>
      <c r="N38" s="48"/>
      <c r="O38" s="48"/>
      <c r="P38" s="43">
        <v>9</v>
      </c>
      <c r="Q38" s="44">
        <f t="shared" ca="1" si="0"/>
        <v>2.2000000000000002</v>
      </c>
      <c r="R38" s="45" t="str">
        <f t="shared" ca="1" si="1"/>
        <v>(1,7÷ 2,2]</v>
      </c>
      <c r="S38" s="45">
        <f ca="1"/>
        <v>3</v>
      </c>
      <c r="T38" s="45">
        <f ca="1"/>
        <v>-2</v>
      </c>
    </row>
    <row r="39" spans="1:20" ht="15" x14ac:dyDescent="0.25">
      <c r="A39" s="29">
        <v>5</v>
      </c>
      <c r="B39" s="9">
        <f t="shared" ca="1" si="2"/>
        <v>0.96561859094681302</v>
      </c>
      <c r="C39" s="9">
        <f t="shared" ca="1" si="3"/>
        <v>0.3398260424749156</v>
      </c>
      <c r="M39" s="47"/>
      <c r="N39" s="48"/>
      <c r="O39" s="48"/>
      <c r="P39" s="43">
        <v>10</v>
      </c>
      <c r="Q39" s="44">
        <f t="shared" ca="1" si="0"/>
        <v>2.7</v>
      </c>
      <c r="R39" s="45" t="str">
        <f t="shared" ca="1" si="1"/>
        <v>(2,2÷ 2,7]</v>
      </c>
      <c r="S39" s="45">
        <f ca="1"/>
        <v>4</v>
      </c>
      <c r="T39" s="45">
        <f ca="1"/>
        <v>-2</v>
      </c>
    </row>
    <row r="40" spans="1:20" ht="15" x14ac:dyDescent="0.25">
      <c r="A40" s="29">
        <v>6</v>
      </c>
      <c r="B40" s="9">
        <f t="shared" ca="1" si="2"/>
        <v>-1.600601742061561</v>
      </c>
      <c r="C40" s="9">
        <f t="shared" ca="1" si="3"/>
        <v>-0.64725839287694531</v>
      </c>
      <c r="M40" s="47"/>
      <c r="N40" s="48"/>
      <c r="O40" s="48"/>
      <c r="P40" s="43">
        <v>11</v>
      </c>
      <c r="Q40" s="44">
        <f t="shared" ca="1" si="0"/>
        <v>3.2</v>
      </c>
      <c r="R40" s="45" t="str">
        <f t="shared" ca="1" si="1"/>
        <v>(2,7÷ 3,2]</v>
      </c>
      <c r="S40" s="45">
        <f ca="1"/>
        <v>0</v>
      </c>
      <c r="T40" s="45">
        <f ca="1"/>
        <v>0</v>
      </c>
    </row>
    <row r="41" spans="1:20" ht="15" x14ac:dyDescent="0.25">
      <c r="A41" s="29">
        <v>7</v>
      </c>
      <c r="B41" s="9">
        <f t="shared" ca="1" si="2"/>
        <v>0.5795900064057129</v>
      </c>
      <c r="C41" s="9">
        <f t="shared" ca="1" si="3"/>
        <v>-0.82332557953652807</v>
      </c>
      <c r="M41" s="47"/>
      <c r="N41" s="48"/>
      <c r="O41" s="48"/>
      <c r="P41" s="43">
        <v>12</v>
      </c>
      <c r="Q41" s="45"/>
      <c r="R41" s="45" t="str">
        <f ca="1">"&gt;"&amp;Q40</f>
        <v>&gt;3,2</v>
      </c>
      <c r="S41" s="45">
        <f ca="1"/>
        <v>0</v>
      </c>
      <c r="T41" s="45">
        <f ca="1"/>
        <v>0</v>
      </c>
    </row>
    <row r="42" spans="1:20" x14ac:dyDescent="0.2">
      <c r="A42" s="29">
        <v>8</v>
      </c>
      <c r="B42" s="9">
        <f t="shared" ca="1" si="2"/>
        <v>0.80079151104185187</v>
      </c>
      <c r="C42" s="9">
        <f t="shared" ca="1" si="3"/>
        <v>1.7818001368741505</v>
      </c>
    </row>
    <row r="43" spans="1:20" x14ac:dyDescent="0.2">
      <c r="A43" s="29">
        <v>9</v>
      </c>
      <c r="B43" s="9">
        <f t="shared" ca="1" si="2"/>
        <v>0.11447582691163496</v>
      </c>
      <c r="C43" s="9">
        <f t="shared" ca="1" si="3"/>
        <v>0.14526817531584579</v>
      </c>
    </row>
    <row r="44" spans="1:20" x14ac:dyDescent="0.2">
      <c r="A44" s="29">
        <v>10</v>
      </c>
      <c r="B44" s="9">
        <f t="shared" ca="1" si="2"/>
        <v>0.33700933862267707</v>
      </c>
      <c r="C44" s="9">
        <f t="shared" ca="1" si="3"/>
        <v>-1.3455016698107576</v>
      </c>
    </row>
    <row r="45" spans="1:20" x14ac:dyDescent="0.2">
      <c r="A45" s="29">
        <v>11</v>
      </c>
      <c r="B45" s="9">
        <f t="shared" ca="1" si="2"/>
        <v>-1.5324452728241109</v>
      </c>
      <c r="C45" s="9">
        <f t="shared" ca="1" si="3"/>
        <v>0.32169906228467032</v>
      </c>
    </row>
    <row r="46" spans="1:20" x14ac:dyDescent="0.2">
      <c r="A46" s="29">
        <v>12</v>
      </c>
      <c r="B46" s="9">
        <f t="shared" ca="1" si="2"/>
        <v>0.71876261860350765</v>
      </c>
      <c r="C46" s="9">
        <f t="shared" ca="1" si="3"/>
        <v>0.38998397681617675</v>
      </c>
    </row>
    <row r="47" spans="1:20" x14ac:dyDescent="0.2">
      <c r="A47" s="29">
        <v>13</v>
      </c>
      <c r="B47" s="9">
        <f t="shared" ca="1" si="2"/>
        <v>-0.64466859323436609</v>
      </c>
      <c r="C47" s="9">
        <f t="shared" ca="1" si="3"/>
        <v>4.5365269298741372E-2</v>
      </c>
    </row>
    <row r="48" spans="1:20" x14ac:dyDescent="0.2">
      <c r="A48" s="29">
        <v>14</v>
      </c>
      <c r="B48" s="9">
        <f t="shared" ca="1" si="2"/>
        <v>-1.3318110596057333</v>
      </c>
      <c r="C48" s="9">
        <f t="shared" ca="1" si="3"/>
        <v>0.19095669502707507</v>
      </c>
    </row>
    <row r="49" spans="1:3" x14ac:dyDescent="0.2">
      <c r="A49" s="29">
        <v>15</v>
      </c>
      <c r="B49" s="9">
        <f t="shared" ca="1" si="2"/>
        <v>-0.46409877767493157</v>
      </c>
      <c r="C49" s="9">
        <f t="shared" ca="1" si="3"/>
        <v>1.0598812021689485</v>
      </c>
    </row>
    <row r="50" spans="1:3" x14ac:dyDescent="0.2">
      <c r="A50" s="29">
        <v>16</v>
      </c>
      <c r="B50" s="9">
        <f t="shared" ca="1" si="2"/>
        <v>-0.59613663789876525</v>
      </c>
      <c r="C50" s="9">
        <f t="shared" ca="1" si="3"/>
        <v>-0.61613917466774615</v>
      </c>
    </row>
    <row r="51" spans="1:3" x14ac:dyDescent="0.2">
      <c r="A51" s="29">
        <v>17</v>
      </c>
      <c r="B51" s="9">
        <f t="shared" ca="1" si="2"/>
        <v>2.0158734012232684</v>
      </c>
      <c r="C51" s="9">
        <f t="shared" ca="1" si="3"/>
        <v>-0.57306088129962995</v>
      </c>
    </row>
    <row r="52" spans="1:3" x14ac:dyDescent="0.2">
      <c r="A52" s="29">
        <v>18</v>
      </c>
      <c r="B52" s="9">
        <f t="shared" ca="1" si="2"/>
        <v>0.90951722438231208</v>
      </c>
      <c r="C52" s="9">
        <f t="shared" ca="1" si="3"/>
        <v>1.0327366877459061</v>
      </c>
    </row>
    <row r="53" spans="1:3" x14ac:dyDescent="0.2">
      <c r="A53" s="29">
        <v>19</v>
      </c>
      <c r="B53" s="9">
        <f t="shared" ref="B53:B102" ca="1" si="4">_xlfn.NORM.INV(RAND(),$B$31,SQRT($B$32))</f>
        <v>2.274686771697974</v>
      </c>
      <c r="C53" s="9">
        <f t="shared" ref="C53:C102" ca="1" si="5">_xlfn.NORM.INV(RAND(),C$31,SQRT(C$32))</f>
        <v>1.3220046591600336</v>
      </c>
    </row>
    <row r="54" spans="1:3" x14ac:dyDescent="0.2">
      <c r="A54" s="29">
        <v>20</v>
      </c>
      <c r="B54" s="9">
        <f t="shared" ca="1" si="4"/>
        <v>0.81253880218561048</v>
      </c>
      <c r="C54" s="9">
        <f t="shared" ca="1" si="5"/>
        <v>-0.71071608030321576</v>
      </c>
    </row>
    <row r="55" spans="1:3" x14ac:dyDescent="0.2">
      <c r="A55" s="29">
        <v>21</v>
      </c>
      <c r="B55" s="9">
        <f t="shared" ca="1" si="4"/>
        <v>-0.54915463572902889</v>
      </c>
      <c r="C55" s="9">
        <f t="shared" ca="1" si="5"/>
        <v>-0.37478366426416226</v>
      </c>
    </row>
    <row r="56" spans="1:3" x14ac:dyDescent="0.2">
      <c r="A56" s="29">
        <v>22</v>
      </c>
      <c r="B56" s="9">
        <f t="shared" ca="1" si="4"/>
        <v>-1.2706183471717065</v>
      </c>
      <c r="C56" s="9">
        <f t="shared" ca="1" si="5"/>
        <v>1.6117161731705061</v>
      </c>
    </row>
    <row r="57" spans="1:3" x14ac:dyDescent="0.2">
      <c r="A57" s="29">
        <v>23</v>
      </c>
      <c r="B57" s="9">
        <f t="shared" ca="1" si="4"/>
        <v>-0.75052989187324781</v>
      </c>
      <c r="C57" s="9">
        <f t="shared" ca="1" si="5"/>
        <v>0.81606639635758882</v>
      </c>
    </row>
    <row r="58" spans="1:3" x14ac:dyDescent="0.2">
      <c r="A58" s="29">
        <v>24</v>
      </c>
      <c r="B58" s="9">
        <f t="shared" ca="1" si="4"/>
        <v>-1.2716728524130414</v>
      </c>
      <c r="C58" s="9">
        <f t="shared" ca="1" si="5"/>
        <v>-0.57717959056267876</v>
      </c>
    </row>
    <row r="59" spans="1:3" x14ac:dyDescent="0.2">
      <c r="A59" s="29">
        <v>25</v>
      </c>
      <c r="B59" s="9">
        <f t="shared" ca="1" si="4"/>
        <v>1.3429943896919405</v>
      </c>
      <c r="C59" s="9">
        <f t="shared" ca="1" si="5"/>
        <v>-0.69108559843380579</v>
      </c>
    </row>
    <row r="60" spans="1:3" x14ac:dyDescent="0.2">
      <c r="A60" s="29">
        <v>26</v>
      </c>
      <c r="B60" s="9">
        <f t="shared" ca="1" si="4"/>
        <v>-2.0173068490668919</v>
      </c>
      <c r="C60" s="9">
        <f t="shared" ca="1" si="5"/>
        <v>-0.46949182823217828</v>
      </c>
    </row>
    <row r="61" spans="1:3" x14ac:dyDescent="0.2">
      <c r="A61" s="29">
        <v>27</v>
      </c>
      <c r="B61" s="9">
        <f t="shared" ca="1" si="4"/>
        <v>1.4192673616395441</v>
      </c>
      <c r="C61" s="9">
        <f t="shared" ca="1" si="5"/>
        <v>-0.93075063935264568</v>
      </c>
    </row>
    <row r="62" spans="1:3" x14ac:dyDescent="0.2">
      <c r="A62" s="29">
        <v>28</v>
      </c>
      <c r="B62" s="9">
        <f t="shared" ca="1" si="4"/>
        <v>8.3503591488706244E-2</v>
      </c>
      <c r="C62" s="9">
        <f t="shared" ca="1" si="5"/>
        <v>-1.1341640229479728</v>
      </c>
    </row>
    <row r="63" spans="1:3" x14ac:dyDescent="0.2">
      <c r="A63" s="29">
        <v>29</v>
      </c>
      <c r="B63" s="9">
        <f t="shared" ca="1" si="4"/>
        <v>-0.48067547884644318</v>
      </c>
      <c r="C63" s="9">
        <f t="shared" ca="1" si="5"/>
        <v>0.23627763608245017</v>
      </c>
    </row>
    <row r="64" spans="1:3" x14ac:dyDescent="0.2">
      <c r="A64" s="29">
        <v>30</v>
      </c>
      <c r="B64" s="9">
        <f t="shared" ca="1" si="4"/>
        <v>0.36557051902817728</v>
      </c>
      <c r="C64" s="9">
        <f t="shared" ca="1" si="5"/>
        <v>-1.1427313776925478</v>
      </c>
    </row>
    <row r="65" spans="1:3" x14ac:dyDescent="0.2">
      <c r="A65" s="29">
        <v>31</v>
      </c>
      <c r="B65" s="9">
        <f t="shared" ca="1" si="4"/>
        <v>1.6576667904141194</v>
      </c>
      <c r="C65" s="9">
        <f t="shared" ca="1" si="5"/>
        <v>-0.21410179406849583</v>
      </c>
    </row>
    <row r="66" spans="1:3" x14ac:dyDescent="0.2">
      <c r="A66" s="29">
        <v>32</v>
      </c>
      <c r="B66" s="9">
        <f t="shared" ca="1" si="4"/>
        <v>-1.7571447305102761</v>
      </c>
      <c r="C66" s="9">
        <f t="shared" ca="1" si="5"/>
        <v>-3.9726454792801999E-2</v>
      </c>
    </row>
    <row r="67" spans="1:3" x14ac:dyDescent="0.2">
      <c r="A67" s="29">
        <v>33</v>
      </c>
      <c r="B67" s="9">
        <f t="shared" ca="1" si="4"/>
        <v>0.38096262057193692</v>
      </c>
      <c r="C67" s="9">
        <f t="shared" ca="1" si="5"/>
        <v>0.27228441472283832</v>
      </c>
    </row>
    <row r="68" spans="1:3" x14ac:dyDescent="0.2">
      <c r="A68" s="29">
        <v>34</v>
      </c>
      <c r="B68" s="9">
        <f t="shared" ca="1" si="4"/>
        <v>-0.17951972960133716</v>
      </c>
      <c r="C68" s="9">
        <f t="shared" ca="1" si="5"/>
        <v>0.65484946361879848</v>
      </c>
    </row>
    <row r="69" spans="1:3" x14ac:dyDescent="0.2">
      <c r="A69" s="29">
        <v>35</v>
      </c>
      <c r="B69" s="9">
        <f t="shared" ca="1" si="4"/>
        <v>1.3458621174243546</v>
      </c>
      <c r="C69" s="9">
        <f t="shared" ca="1" si="5"/>
        <v>2.2178570571757894</v>
      </c>
    </row>
    <row r="70" spans="1:3" x14ac:dyDescent="0.2">
      <c r="A70" s="29">
        <v>36</v>
      </c>
      <c r="B70" s="9">
        <f t="shared" ca="1" si="4"/>
        <v>0.41733197034455799</v>
      </c>
      <c r="C70" s="9">
        <f t="shared" ca="1" si="5"/>
        <v>5.7956877537063384E-2</v>
      </c>
    </row>
    <row r="71" spans="1:3" x14ac:dyDescent="0.2">
      <c r="A71" s="29">
        <v>37</v>
      </c>
      <c r="B71" s="9">
        <f t="shared" ca="1" si="4"/>
        <v>2.2707304447068037</v>
      </c>
      <c r="C71" s="9">
        <f t="shared" ca="1" si="5"/>
        <v>2.0652796798038056</v>
      </c>
    </row>
    <row r="72" spans="1:3" x14ac:dyDescent="0.2">
      <c r="A72" s="29">
        <v>38</v>
      </c>
      <c r="B72" s="9">
        <f t="shared" ca="1" si="4"/>
        <v>-1.8991691917639435</v>
      </c>
      <c r="C72" s="9">
        <f t="shared" ca="1" si="5"/>
        <v>-1.5276845169980457</v>
      </c>
    </row>
    <row r="73" spans="1:3" x14ac:dyDescent="0.2">
      <c r="A73" s="29">
        <v>39</v>
      </c>
      <c r="B73" s="9">
        <f t="shared" ca="1" si="4"/>
        <v>6.0346923005605083E-2</v>
      </c>
      <c r="C73" s="9">
        <f t="shared" ca="1" si="5"/>
        <v>1.564405995963402</v>
      </c>
    </row>
    <row r="74" spans="1:3" x14ac:dyDescent="0.2">
      <c r="A74" s="29">
        <v>40</v>
      </c>
      <c r="B74" s="9">
        <f t="shared" ca="1" si="4"/>
        <v>0.29320965426677659</v>
      </c>
      <c r="C74" s="9">
        <f t="shared" ca="1" si="5"/>
        <v>1.5443324382666823</v>
      </c>
    </row>
    <row r="75" spans="1:3" x14ac:dyDescent="0.2">
      <c r="A75" s="29">
        <v>41</v>
      </c>
      <c r="B75" s="9">
        <f t="shared" ca="1" si="4"/>
        <v>1.1202968887333091</v>
      </c>
      <c r="C75" s="9">
        <f t="shared" ca="1" si="5"/>
        <v>1.086245258400935</v>
      </c>
    </row>
    <row r="76" spans="1:3" x14ac:dyDescent="0.2">
      <c r="A76" s="29">
        <v>42</v>
      </c>
      <c r="B76" s="9">
        <f t="shared" ca="1" si="4"/>
        <v>-0.38900021320478706</v>
      </c>
      <c r="C76" s="9">
        <f t="shared" ca="1" si="5"/>
        <v>-0.21695896343744042</v>
      </c>
    </row>
    <row r="77" spans="1:3" x14ac:dyDescent="0.2">
      <c r="A77" s="29">
        <v>43</v>
      </c>
      <c r="B77" s="9">
        <f t="shared" ca="1" si="4"/>
        <v>1.2447306611905955</v>
      </c>
      <c r="C77" s="9">
        <f t="shared" ca="1" si="5"/>
        <v>-0.76022575870069486</v>
      </c>
    </row>
    <row r="78" spans="1:3" x14ac:dyDescent="0.2">
      <c r="A78" s="29">
        <v>44</v>
      </c>
      <c r="B78" s="9">
        <f t="shared" ca="1" si="4"/>
        <v>0.43060534141354029</v>
      </c>
      <c r="C78" s="9">
        <f t="shared" ca="1" si="5"/>
        <v>-0.81709689590938828</v>
      </c>
    </row>
    <row r="79" spans="1:3" x14ac:dyDescent="0.2">
      <c r="A79" s="29">
        <v>45</v>
      </c>
      <c r="B79" s="9">
        <f t="shared" ca="1" si="4"/>
        <v>-0.62861272450982664</v>
      </c>
      <c r="C79" s="9">
        <f t="shared" ca="1" si="5"/>
        <v>-0.9920314793921291</v>
      </c>
    </row>
    <row r="80" spans="1:3" x14ac:dyDescent="0.2">
      <c r="A80" s="29">
        <v>46</v>
      </c>
      <c r="B80" s="9">
        <f t="shared" ca="1" si="4"/>
        <v>-0.53993999896668043</v>
      </c>
      <c r="C80" s="9">
        <f t="shared" ca="1" si="5"/>
        <v>0.29464977108313545</v>
      </c>
    </row>
    <row r="81" spans="1:3" x14ac:dyDescent="0.2">
      <c r="A81" s="29">
        <v>47</v>
      </c>
      <c r="B81" s="9">
        <f t="shared" ca="1" si="4"/>
        <v>-0.44330005484575452</v>
      </c>
      <c r="C81" s="9">
        <f t="shared" ca="1" si="5"/>
        <v>-1.3528410853784545</v>
      </c>
    </row>
    <row r="82" spans="1:3" x14ac:dyDescent="0.2">
      <c r="A82" s="29">
        <v>48</v>
      </c>
      <c r="B82" s="9">
        <f t="shared" ca="1" si="4"/>
        <v>0.93560027218232045</v>
      </c>
      <c r="C82" s="9">
        <f t="shared" ca="1" si="5"/>
        <v>0.62269651476272414</v>
      </c>
    </row>
    <row r="83" spans="1:3" x14ac:dyDescent="0.2">
      <c r="A83" s="29">
        <v>49</v>
      </c>
      <c r="B83" s="9">
        <f t="shared" ca="1" si="4"/>
        <v>0.73157070092240772</v>
      </c>
      <c r="C83" s="9">
        <f t="shared" ca="1" si="5"/>
        <v>-0.71095153515036147</v>
      </c>
    </row>
    <row r="84" spans="1:3" x14ac:dyDescent="0.2">
      <c r="A84" s="29">
        <v>50</v>
      </c>
      <c r="B84" s="9">
        <f t="shared" ca="1" si="4"/>
        <v>-0.50306680989587782</v>
      </c>
      <c r="C84" s="9">
        <f t="shared" ca="1" si="5"/>
        <v>-1.426831718952293</v>
      </c>
    </row>
    <row r="85" spans="1:3" x14ac:dyDescent="0.2">
      <c r="A85" s="29">
        <v>51</v>
      </c>
      <c r="B85" s="9">
        <f t="shared" ca="1" si="4"/>
        <v>-0.65654832706176458</v>
      </c>
      <c r="C85" s="9">
        <f t="shared" ca="1" si="5"/>
        <v>0.66453378362378757</v>
      </c>
    </row>
    <row r="86" spans="1:3" x14ac:dyDescent="0.2">
      <c r="A86" s="29">
        <v>52</v>
      </c>
      <c r="B86" s="9">
        <f t="shared" ca="1" si="4"/>
        <v>1.03652565284997</v>
      </c>
      <c r="C86" s="9">
        <f t="shared" ca="1" si="5"/>
        <v>-0.85235565535656832</v>
      </c>
    </row>
    <row r="87" spans="1:3" x14ac:dyDescent="0.2">
      <c r="A87" s="29">
        <v>53</v>
      </c>
      <c r="B87" s="9">
        <f t="shared" ca="1" si="4"/>
        <v>-0.27497138411514915</v>
      </c>
      <c r="C87" s="9">
        <f t="shared" ca="1" si="5"/>
        <v>1.476193417823318</v>
      </c>
    </row>
    <row r="88" spans="1:3" x14ac:dyDescent="0.2">
      <c r="A88" s="29">
        <v>54</v>
      </c>
      <c r="B88" s="9">
        <f t="shared" ca="1" si="4"/>
        <v>-0.63462012990969652</v>
      </c>
      <c r="C88" s="9">
        <f t="shared" ca="1" si="5"/>
        <v>0.35539324008883699</v>
      </c>
    </row>
    <row r="89" spans="1:3" x14ac:dyDescent="0.2">
      <c r="A89" s="29">
        <v>55</v>
      </c>
      <c r="B89" s="9">
        <f t="shared" ca="1" si="4"/>
        <v>0.23466432250597585</v>
      </c>
      <c r="C89" s="9">
        <f t="shared" ca="1" si="5"/>
        <v>-1.8898717381481247</v>
      </c>
    </row>
    <row r="90" spans="1:3" x14ac:dyDescent="0.2">
      <c r="A90" s="29">
        <v>56</v>
      </c>
      <c r="B90" s="9">
        <f t="shared" ca="1" si="4"/>
        <v>-0.14823607007544218</v>
      </c>
      <c r="C90" s="9">
        <f t="shared" ca="1" si="5"/>
        <v>0.71185294731367132</v>
      </c>
    </row>
    <row r="91" spans="1:3" x14ac:dyDescent="0.2">
      <c r="A91" s="29">
        <v>57</v>
      </c>
      <c r="B91" s="9">
        <f t="shared" ca="1" si="4"/>
        <v>-0.29471257892849478</v>
      </c>
      <c r="C91" s="9">
        <f t="shared" ca="1" si="5"/>
        <v>0.4719792771238937</v>
      </c>
    </row>
    <row r="92" spans="1:3" x14ac:dyDescent="0.2">
      <c r="A92" s="29">
        <v>58</v>
      </c>
      <c r="B92" s="9">
        <f t="shared" ca="1" si="4"/>
        <v>1.1789223429762226</v>
      </c>
      <c r="C92" s="9">
        <f t="shared" ca="1" si="5"/>
        <v>0.50526158984602731</v>
      </c>
    </row>
    <row r="93" spans="1:3" x14ac:dyDescent="0.2">
      <c r="A93" s="29">
        <v>59</v>
      </c>
      <c r="B93" s="9">
        <f t="shared" ca="1" si="4"/>
        <v>0.36021948221870326</v>
      </c>
      <c r="C93" s="9">
        <f t="shared" ca="1" si="5"/>
        <v>-0.99052929316977256</v>
      </c>
    </row>
    <row r="94" spans="1:3" x14ac:dyDescent="0.2">
      <c r="A94" s="29">
        <v>60</v>
      </c>
      <c r="B94" s="9">
        <f t="shared" ca="1" si="4"/>
        <v>-0.53448821375139433</v>
      </c>
      <c r="C94" s="9">
        <f t="shared" ca="1" si="5"/>
        <v>-0.25400354397315394</v>
      </c>
    </row>
    <row r="95" spans="1:3" x14ac:dyDescent="0.2">
      <c r="A95" s="29">
        <v>61</v>
      </c>
      <c r="B95" s="9">
        <f t="shared" ca="1" si="4"/>
        <v>-2.4217342970913078</v>
      </c>
      <c r="C95" s="9">
        <f t="shared" ca="1" si="5"/>
        <v>-8.2968766632015745E-2</v>
      </c>
    </row>
    <row r="96" spans="1:3" x14ac:dyDescent="0.2">
      <c r="A96" s="29">
        <v>62</v>
      </c>
      <c r="B96" s="9">
        <f t="shared" ca="1" si="4"/>
        <v>-0.22246988117860009</v>
      </c>
      <c r="C96" s="9">
        <f t="shared" ca="1" si="5"/>
        <v>-2.1378971298248879</v>
      </c>
    </row>
    <row r="97" spans="1:3" x14ac:dyDescent="0.2">
      <c r="A97" s="29">
        <v>63</v>
      </c>
      <c r="B97" s="9">
        <f t="shared" ca="1" si="4"/>
        <v>0.10294285734394165</v>
      </c>
      <c r="C97" s="9">
        <f t="shared" ca="1" si="5"/>
        <v>-0.86392756140189308</v>
      </c>
    </row>
    <row r="98" spans="1:3" x14ac:dyDescent="0.2">
      <c r="A98" s="29">
        <v>64</v>
      </c>
      <c r="B98" s="9">
        <f t="shared" ca="1" si="4"/>
        <v>1.0508751122110518</v>
      </c>
      <c r="C98" s="9">
        <f t="shared" ca="1" si="5"/>
        <v>-0.14435624877856507</v>
      </c>
    </row>
    <row r="99" spans="1:3" x14ac:dyDescent="0.2">
      <c r="A99" s="29">
        <v>65</v>
      </c>
      <c r="B99" s="9">
        <f t="shared" ca="1" si="4"/>
        <v>0.43882485291356343</v>
      </c>
      <c r="C99" s="9">
        <f t="shared" ca="1" si="5"/>
        <v>-0.52046948613043986</v>
      </c>
    </row>
    <row r="100" spans="1:3" x14ac:dyDescent="0.2">
      <c r="A100" s="29">
        <v>66</v>
      </c>
      <c r="B100" s="9">
        <f t="shared" ca="1" si="4"/>
        <v>2.2480209776618976</v>
      </c>
      <c r="C100" s="9">
        <f t="shared" ca="1" si="5"/>
        <v>0.98918131562885647</v>
      </c>
    </row>
    <row r="101" spans="1:3" x14ac:dyDescent="0.2">
      <c r="A101" s="29">
        <v>67</v>
      </c>
      <c r="B101" s="9">
        <f t="shared" ca="1" si="4"/>
        <v>0.56077560758745493</v>
      </c>
      <c r="C101" s="9">
        <f t="shared" ca="1" si="5"/>
        <v>1.4344224077255991</v>
      </c>
    </row>
    <row r="102" spans="1:3" x14ac:dyDescent="0.2">
      <c r="A102" s="29">
        <v>68</v>
      </c>
      <c r="B102" s="9">
        <f t="shared" ca="1" si="4"/>
        <v>-0.93210964494975002</v>
      </c>
      <c r="C102" s="9">
        <f t="shared" ca="1" si="5"/>
        <v>-0.18914972488361523</v>
      </c>
    </row>
    <row r="103" spans="1:3" x14ac:dyDescent="0.2">
      <c r="A103" s="29">
        <v>69</v>
      </c>
      <c r="B103" s="9">
        <f t="shared" ref="B103:B134" ca="1" si="6">_xlfn.NORM.INV(RAND(),$B$31,SQRT($B$32))</f>
        <v>2.0243409350590493</v>
      </c>
      <c r="C103" s="9">
        <f t="shared" ref="C103:C134" ca="1" si="7">_xlfn.NORM.INV(RAND(),C$31,SQRT(C$32))</f>
        <v>1.4234290115995814</v>
      </c>
    </row>
    <row r="104" spans="1:3" x14ac:dyDescent="0.2">
      <c r="A104" s="29">
        <v>70</v>
      </c>
      <c r="B104" s="9">
        <f t="shared" ca="1" si="6"/>
        <v>1.0053943994275578</v>
      </c>
      <c r="C104" s="9">
        <f t="shared" ca="1" si="7"/>
        <v>0.97169465271628475</v>
      </c>
    </row>
    <row r="105" spans="1:3" x14ac:dyDescent="0.2">
      <c r="A105" s="29">
        <v>71</v>
      </c>
      <c r="B105" s="9">
        <f t="shared" ca="1" si="6"/>
        <v>-0.2114360778314979</v>
      </c>
      <c r="C105" s="9">
        <f t="shared" ca="1" si="7"/>
        <v>0.46151574189043532</v>
      </c>
    </row>
    <row r="106" spans="1:3" x14ac:dyDescent="0.2">
      <c r="A106" s="29">
        <v>72</v>
      </c>
      <c r="B106" s="9">
        <f t="shared" ca="1" si="6"/>
        <v>1.2930081427068192</v>
      </c>
      <c r="C106" s="9">
        <f t="shared" ca="1" si="7"/>
        <v>-0.11035558876224764</v>
      </c>
    </row>
    <row r="107" spans="1:3" x14ac:dyDescent="0.2">
      <c r="A107" s="29">
        <v>73</v>
      </c>
      <c r="B107" s="9">
        <f t="shared" ca="1" si="6"/>
        <v>1.640917070861059</v>
      </c>
      <c r="C107" s="9">
        <f t="shared" ca="1" si="7"/>
        <v>-0.98767874528941502</v>
      </c>
    </row>
    <row r="108" spans="1:3" x14ac:dyDescent="0.2">
      <c r="A108" s="29">
        <v>74</v>
      </c>
      <c r="B108" s="9">
        <f t="shared" ca="1" si="6"/>
        <v>-0.42520091350092148</v>
      </c>
      <c r="C108" s="9">
        <f t="shared" ca="1" si="7"/>
        <v>0.51532982678866401</v>
      </c>
    </row>
    <row r="109" spans="1:3" x14ac:dyDescent="0.2">
      <c r="A109" s="29">
        <v>75</v>
      </c>
      <c r="B109" s="9">
        <f t="shared" ca="1" si="6"/>
        <v>9.5311429736720937E-2</v>
      </c>
      <c r="C109" s="9">
        <f t="shared" ca="1" si="7"/>
        <v>-9.584598501975275E-2</v>
      </c>
    </row>
    <row r="110" spans="1:3" x14ac:dyDescent="0.2">
      <c r="A110" s="29">
        <v>76</v>
      </c>
      <c r="B110" s="9">
        <f t="shared" ca="1" si="6"/>
        <v>-0.2483684431371336</v>
      </c>
      <c r="C110" s="9">
        <f t="shared" ca="1" si="7"/>
        <v>0.70821380383205756</v>
      </c>
    </row>
    <row r="111" spans="1:3" x14ac:dyDescent="0.2">
      <c r="A111" s="29">
        <v>77</v>
      </c>
      <c r="B111" s="9">
        <f t="shared" ca="1" si="6"/>
        <v>0.20095596771889412</v>
      </c>
      <c r="C111" s="9">
        <f t="shared" ca="1" si="7"/>
        <v>-2.1826623131468064</v>
      </c>
    </row>
    <row r="112" spans="1:3" x14ac:dyDescent="0.2">
      <c r="A112" s="29">
        <v>78</v>
      </c>
      <c r="B112" s="9">
        <f t="shared" ca="1" si="6"/>
        <v>0.94512834142874835</v>
      </c>
      <c r="C112" s="9">
        <f t="shared" ca="1" si="7"/>
        <v>-1.965941456240847</v>
      </c>
    </row>
    <row r="113" spans="1:3" x14ac:dyDescent="0.2">
      <c r="A113" s="29">
        <v>79</v>
      </c>
      <c r="B113" s="9">
        <f t="shared" ca="1" si="6"/>
        <v>-2.2221300166540354</v>
      </c>
      <c r="C113" s="9">
        <f t="shared" ca="1" si="7"/>
        <v>1.0179107278724926</v>
      </c>
    </row>
    <row r="114" spans="1:3" x14ac:dyDescent="0.2">
      <c r="A114" s="29">
        <v>80</v>
      </c>
      <c r="B114" s="9">
        <f t="shared" ca="1" si="6"/>
        <v>1.1995101691036201</v>
      </c>
      <c r="C114" s="9">
        <f t="shared" ca="1" si="7"/>
        <v>-0.57927291438987405</v>
      </c>
    </row>
    <row r="115" spans="1:3" x14ac:dyDescent="0.2">
      <c r="A115" s="29">
        <v>81</v>
      </c>
      <c r="B115" s="9">
        <f t="shared" ca="1" si="6"/>
        <v>-1.1165279581887571</v>
      </c>
      <c r="C115" s="9">
        <f t="shared" ca="1" si="7"/>
        <v>0.15269275881442809</v>
      </c>
    </row>
    <row r="116" spans="1:3" x14ac:dyDescent="0.2">
      <c r="A116" s="29">
        <v>82</v>
      </c>
      <c r="B116" s="9">
        <f t="shared" ca="1" si="6"/>
        <v>-1.4739690824187364</v>
      </c>
      <c r="C116" s="9">
        <f t="shared" ca="1" si="7"/>
        <v>1.1668120981917922</v>
      </c>
    </row>
    <row r="117" spans="1:3" x14ac:dyDescent="0.2">
      <c r="A117" s="29">
        <v>83</v>
      </c>
      <c r="B117" s="9">
        <f t="shared" ca="1" si="6"/>
        <v>-0.91143059857217423</v>
      </c>
      <c r="C117" s="9">
        <f t="shared" ca="1" si="7"/>
        <v>-1.1565569439171868</v>
      </c>
    </row>
    <row r="118" spans="1:3" x14ac:dyDescent="0.2">
      <c r="A118" s="29">
        <v>84</v>
      </c>
      <c r="B118" s="9">
        <f t="shared" ca="1" si="6"/>
        <v>1.3912088238964571</v>
      </c>
      <c r="C118" s="9">
        <f t="shared" ca="1" si="7"/>
        <v>-0.13399272404191842</v>
      </c>
    </row>
    <row r="119" spans="1:3" x14ac:dyDescent="0.2">
      <c r="A119" s="29">
        <v>85</v>
      </c>
      <c r="B119" s="9">
        <f t="shared" ca="1" si="6"/>
        <v>-0.52706879295770537</v>
      </c>
      <c r="C119" s="9">
        <f t="shared" ca="1" si="7"/>
        <v>0.52774691915459948</v>
      </c>
    </row>
    <row r="120" spans="1:3" x14ac:dyDescent="0.2">
      <c r="A120" s="29">
        <v>86</v>
      </c>
      <c r="B120" s="9">
        <f t="shared" ca="1" si="6"/>
        <v>1.5449981664701986</v>
      </c>
      <c r="C120" s="9">
        <f t="shared" ca="1" si="7"/>
        <v>1.1793515236899634</v>
      </c>
    </row>
    <row r="121" spans="1:3" x14ac:dyDescent="0.2">
      <c r="A121" s="29">
        <v>87</v>
      </c>
      <c r="B121" s="9">
        <f t="shared" ca="1" si="6"/>
        <v>0.31223507739775075</v>
      </c>
      <c r="C121" s="9">
        <f t="shared" ca="1" si="7"/>
        <v>0.25820142845211363</v>
      </c>
    </row>
    <row r="122" spans="1:3" x14ac:dyDescent="0.2">
      <c r="A122" s="29">
        <v>88</v>
      </c>
      <c r="B122" s="9">
        <f t="shared" ca="1" si="6"/>
        <v>0.45271577329049445</v>
      </c>
      <c r="C122" s="9">
        <f t="shared" ca="1" si="7"/>
        <v>1.6522115517048741</v>
      </c>
    </row>
    <row r="123" spans="1:3" x14ac:dyDescent="0.2">
      <c r="A123" s="29">
        <v>89</v>
      </c>
      <c r="B123" s="9">
        <f t="shared" ca="1" si="6"/>
        <v>-0.30567442448701715</v>
      </c>
      <c r="C123" s="9">
        <f t="shared" ca="1" si="7"/>
        <v>0.13978763407341829</v>
      </c>
    </row>
    <row r="124" spans="1:3" x14ac:dyDescent="0.2">
      <c r="A124" s="29">
        <v>90</v>
      </c>
      <c r="B124" s="9">
        <f t="shared" ca="1" si="6"/>
        <v>0.30797791503254202</v>
      </c>
      <c r="C124" s="9">
        <f t="shared" ca="1" si="7"/>
        <v>-0.62881751161031763</v>
      </c>
    </row>
    <row r="125" spans="1:3" x14ac:dyDescent="0.2">
      <c r="A125" s="29">
        <v>91</v>
      </c>
      <c r="B125" s="9">
        <f t="shared" ca="1" si="6"/>
        <v>1.1855385708062667</v>
      </c>
      <c r="C125" s="9">
        <f t="shared" ca="1" si="7"/>
        <v>5.8438544937675911E-2</v>
      </c>
    </row>
    <row r="126" spans="1:3" x14ac:dyDescent="0.2">
      <c r="A126" s="29">
        <v>92</v>
      </c>
      <c r="B126" s="9">
        <f t="shared" ca="1" si="6"/>
        <v>-1.0416640807720789</v>
      </c>
      <c r="C126" s="9">
        <f t="shared" ca="1" si="7"/>
        <v>-0.85597710630277946</v>
      </c>
    </row>
    <row r="127" spans="1:3" x14ac:dyDescent="0.2">
      <c r="A127" s="29">
        <v>93</v>
      </c>
      <c r="B127" s="9">
        <f t="shared" ca="1" si="6"/>
        <v>-1.5150788571588842</v>
      </c>
      <c r="C127" s="9">
        <f t="shared" ca="1" si="7"/>
        <v>1.4314813235444495</v>
      </c>
    </row>
    <row r="128" spans="1:3" x14ac:dyDescent="0.2">
      <c r="A128" s="29">
        <v>94</v>
      </c>
      <c r="B128" s="9">
        <f t="shared" ca="1" si="6"/>
        <v>2.559044046359646</v>
      </c>
      <c r="C128" s="9">
        <f t="shared" ca="1" si="7"/>
        <v>0.74045842428882191</v>
      </c>
    </row>
    <row r="129" spans="1:3" x14ac:dyDescent="0.2">
      <c r="A129" s="29">
        <v>95</v>
      </c>
      <c r="B129" s="9">
        <f t="shared" ca="1" si="6"/>
        <v>0.34655323857782311</v>
      </c>
      <c r="C129" s="9">
        <f t="shared" ca="1" si="7"/>
        <v>-0.58039533551362887</v>
      </c>
    </row>
    <row r="130" spans="1:3" x14ac:dyDescent="0.2">
      <c r="A130" s="29">
        <v>96</v>
      </c>
      <c r="B130" s="9">
        <f t="shared" ca="1" si="6"/>
        <v>-7.480824067323294E-2</v>
      </c>
      <c r="C130" s="9">
        <f t="shared" ca="1" si="7"/>
        <v>0.30009941538076035</v>
      </c>
    </row>
    <row r="131" spans="1:3" x14ac:dyDescent="0.2">
      <c r="A131" s="29">
        <v>97</v>
      </c>
      <c r="B131" s="9">
        <f t="shared" ca="1" si="6"/>
        <v>-0.71348101813646958</v>
      </c>
      <c r="C131" s="9">
        <f t="shared" ca="1" si="7"/>
        <v>-0.76480286633622718</v>
      </c>
    </row>
    <row r="132" spans="1:3" x14ac:dyDescent="0.2">
      <c r="A132" s="29">
        <v>98</v>
      </c>
      <c r="B132" s="9">
        <f t="shared" ca="1" si="6"/>
        <v>-0.73941965198656012</v>
      </c>
      <c r="C132" s="9">
        <f t="shared" ca="1" si="7"/>
        <v>-2.0686234002039918</v>
      </c>
    </row>
    <row r="133" spans="1:3" x14ac:dyDescent="0.2">
      <c r="A133" s="29">
        <v>99</v>
      </c>
      <c r="B133" s="9">
        <f t="shared" ca="1" si="6"/>
        <v>-0.24730448307279762</v>
      </c>
      <c r="C133" s="9">
        <f t="shared" ca="1" si="7"/>
        <v>-0.94804410224362645</v>
      </c>
    </row>
    <row r="134" spans="1:3" x14ac:dyDescent="0.2">
      <c r="A134" s="29">
        <v>100</v>
      </c>
      <c r="B134" s="9">
        <f t="shared" ca="1" si="6"/>
        <v>-1.3878436552040325</v>
      </c>
      <c r="C134" s="9">
        <f t="shared" ca="1" si="7"/>
        <v>-0.28129942890753568</v>
      </c>
    </row>
    <row r="135" spans="1:3" x14ac:dyDescent="0.2">
      <c r="B135" s="12"/>
      <c r="C135" s="12"/>
    </row>
    <row r="136" spans="1:3" x14ac:dyDescent="0.2">
      <c r="B136" s="12"/>
      <c r="C136" s="12"/>
    </row>
    <row r="137" spans="1:3" x14ac:dyDescent="0.2">
      <c r="B137" s="12"/>
      <c r="C137" s="12"/>
    </row>
    <row r="138" spans="1:3" x14ac:dyDescent="0.2">
      <c r="B138" s="12"/>
      <c r="C138" s="12"/>
    </row>
    <row r="139" spans="1:3" x14ac:dyDescent="0.2">
      <c r="B139" s="12"/>
      <c r="C139" s="12"/>
    </row>
    <row r="140" spans="1:3" x14ac:dyDescent="0.2">
      <c r="B140" s="12"/>
      <c r="C140" s="12"/>
    </row>
    <row r="141" spans="1:3" x14ac:dyDescent="0.2">
      <c r="B141" s="12"/>
      <c r="C141" s="12"/>
    </row>
    <row r="142" spans="1:3" x14ac:dyDescent="0.2">
      <c r="B142" s="12"/>
      <c r="C142" s="12"/>
    </row>
    <row r="143" spans="1:3" x14ac:dyDescent="0.2">
      <c r="B143" s="12"/>
      <c r="C143" s="12"/>
    </row>
    <row r="144" spans="1:3" x14ac:dyDescent="0.2">
      <c r="B144" s="12"/>
      <c r="C144" s="12"/>
    </row>
    <row r="145" spans="2:3" x14ac:dyDescent="0.2">
      <c r="B145" s="12"/>
      <c r="C145" s="12"/>
    </row>
    <row r="146" spans="2:3" x14ac:dyDescent="0.2">
      <c r="B146" s="12"/>
      <c r="C146" s="12"/>
    </row>
    <row r="147" spans="2:3" x14ac:dyDescent="0.2">
      <c r="B147" s="12"/>
      <c r="C147" s="12"/>
    </row>
    <row r="148" spans="2:3" x14ac:dyDescent="0.2">
      <c r="B148" s="12"/>
      <c r="C148" s="12"/>
    </row>
    <row r="149" spans="2:3" x14ac:dyDescent="0.2">
      <c r="B149" s="12"/>
      <c r="C149" s="12"/>
    </row>
    <row r="150" spans="2:3" x14ac:dyDescent="0.2">
      <c r="B150" s="12"/>
      <c r="C150" s="12"/>
    </row>
    <row r="151" spans="2:3" x14ac:dyDescent="0.2">
      <c r="B151" s="12"/>
      <c r="C151" s="12"/>
    </row>
    <row r="152" spans="2:3" x14ac:dyDescent="0.2">
      <c r="B152" s="12"/>
      <c r="C152" s="12"/>
    </row>
    <row r="153" spans="2:3" x14ac:dyDescent="0.2">
      <c r="B153" s="12"/>
      <c r="C153" s="12"/>
    </row>
    <row r="154" spans="2:3" x14ac:dyDescent="0.2">
      <c r="B154" s="12"/>
      <c r="C154" s="12"/>
    </row>
    <row r="155" spans="2:3" x14ac:dyDescent="0.2">
      <c r="B155" s="12"/>
      <c r="C155" s="12"/>
    </row>
    <row r="156" spans="2:3" x14ac:dyDescent="0.2">
      <c r="B156" s="12"/>
      <c r="C156" s="12"/>
    </row>
    <row r="157" spans="2:3" x14ac:dyDescent="0.2">
      <c r="B157" s="12"/>
      <c r="C157" s="12"/>
    </row>
    <row r="158" spans="2:3" x14ac:dyDescent="0.2">
      <c r="B158" s="12"/>
      <c r="C158" s="12"/>
    </row>
    <row r="159" spans="2:3" x14ac:dyDescent="0.2">
      <c r="B159" s="12"/>
      <c r="C159" s="12"/>
    </row>
    <row r="160" spans="2:3" x14ac:dyDescent="0.2">
      <c r="B160" s="12"/>
      <c r="C160" s="12"/>
    </row>
    <row r="161" spans="2:3" x14ac:dyDescent="0.2">
      <c r="B161" s="12"/>
      <c r="C161" s="12"/>
    </row>
    <row r="162" spans="2:3" x14ac:dyDescent="0.2">
      <c r="B162" s="12"/>
      <c r="C162" s="12"/>
    </row>
    <row r="163" spans="2:3" x14ac:dyDescent="0.2">
      <c r="B163" s="12"/>
      <c r="C163" s="12"/>
    </row>
    <row r="164" spans="2:3" x14ac:dyDescent="0.2">
      <c r="B164" s="12"/>
      <c r="C164" s="12"/>
    </row>
    <row r="165" spans="2:3" x14ac:dyDescent="0.2">
      <c r="B165" s="12"/>
      <c r="C165" s="12"/>
    </row>
    <row r="166" spans="2:3" x14ac:dyDescent="0.2">
      <c r="B166" s="12"/>
      <c r="C166" s="12"/>
    </row>
    <row r="167" spans="2:3" x14ac:dyDescent="0.2">
      <c r="B167" s="12"/>
      <c r="C167" s="12"/>
    </row>
    <row r="168" spans="2:3" x14ac:dyDescent="0.2">
      <c r="B168" s="12"/>
      <c r="C168" s="12"/>
    </row>
    <row r="169" spans="2:3" x14ac:dyDescent="0.2">
      <c r="B169" s="12"/>
      <c r="C169" s="12"/>
    </row>
    <row r="170" spans="2:3" x14ac:dyDescent="0.2">
      <c r="B170" s="12"/>
      <c r="C170" s="12"/>
    </row>
    <row r="171" spans="2:3" x14ac:dyDescent="0.2">
      <c r="B171" s="12"/>
      <c r="C171" s="12"/>
    </row>
    <row r="172" spans="2:3" x14ac:dyDescent="0.2">
      <c r="B172" s="12"/>
      <c r="C172" s="12"/>
    </row>
    <row r="173" spans="2:3" x14ac:dyDescent="0.2">
      <c r="B173" s="12"/>
      <c r="C173" s="12"/>
    </row>
    <row r="174" spans="2:3" x14ac:dyDescent="0.2">
      <c r="B174" s="12"/>
      <c r="C174" s="12"/>
    </row>
    <row r="175" spans="2:3" x14ac:dyDescent="0.2">
      <c r="B175" s="12"/>
      <c r="C175" s="12"/>
    </row>
    <row r="176" spans="2:3" x14ac:dyDescent="0.2">
      <c r="B176" s="12"/>
      <c r="C176" s="12"/>
    </row>
  </sheetData>
  <conditionalFormatting sqref="A22:A23">
    <cfRule type="expression" dxfId="3" priority="8">
      <formula>A22=FALSE</formula>
    </cfRule>
  </conditionalFormatting>
  <conditionalFormatting sqref="A24">
    <cfRule type="expression" dxfId="2" priority="7">
      <formula>A24=FALSE</formula>
    </cfRule>
  </conditionalFormatting>
  <hyperlinks>
    <hyperlink ref="A1:I1" r:id="rId1" display="Файл скачан с сайта excel2.ru &gt;&gt;&gt;"/>
    <hyperlink ref="A2" r:id="rId2"/>
    <hyperlink ref="T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activeCell="I2" sqref="I2"/>
    </sheetView>
  </sheetViews>
  <sheetFormatPr defaultRowHeight="12.75" x14ac:dyDescent="0.2"/>
  <cols>
    <col min="1" max="1" width="15.28515625" style="7" customWidth="1"/>
    <col min="2" max="2" width="10.140625" style="7" customWidth="1"/>
    <col min="3" max="3" width="12.42578125" style="7" customWidth="1"/>
    <col min="4" max="4" width="4" style="7" customWidth="1"/>
    <col min="5" max="5" width="11.42578125" style="7" bestFit="1" customWidth="1"/>
    <col min="6" max="6" width="3.28515625" style="7" customWidth="1"/>
    <col min="7" max="7" width="31.42578125" style="7" customWidth="1"/>
    <col min="8" max="9" width="12" style="7" bestFit="1" customWidth="1"/>
    <col min="10" max="246" width="9.140625" style="7"/>
    <col min="247" max="247" width="10" style="7" customWidth="1"/>
    <col min="248" max="327" width="9.140625" style="7"/>
    <col min="328" max="328" width="8.5703125" style="7" customWidth="1"/>
    <col min="329" max="16384" width="9.140625" style="7"/>
  </cols>
  <sheetData>
    <row r="1" spans="1: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63" t="s">
        <v>65</v>
      </c>
    </row>
    <row r="3" spans="1:9" ht="18.75" x14ac:dyDescent="0.2">
      <c r="A3" s="34" t="s">
        <v>25</v>
      </c>
      <c r="B3" s="1"/>
      <c r="C3" s="1"/>
      <c r="D3" s="1"/>
      <c r="E3" s="1"/>
      <c r="F3" s="1"/>
      <c r="G3" s="1"/>
      <c r="H3" s="1"/>
      <c r="I3" s="1"/>
    </row>
    <row r="4" spans="1:9" ht="15.75" x14ac:dyDescent="0.2">
      <c r="A4" s="15" t="s">
        <v>64</v>
      </c>
      <c r="B4" s="13"/>
      <c r="C4" s="13"/>
      <c r="D4" s="13"/>
      <c r="E4" s="13"/>
      <c r="F4" s="13"/>
      <c r="G4" s="13"/>
      <c r="H4" s="13"/>
      <c r="I4" s="13"/>
    </row>
    <row r="5" spans="1:9" ht="15.75" x14ac:dyDescent="0.25">
      <c r="E5" s="8"/>
      <c r="F5" s="8"/>
      <c r="G5" s="8"/>
    </row>
    <row r="6" spans="1:9" ht="26.25" x14ac:dyDescent="0.25">
      <c r="A6" s="11" t="s">
        <v>8</v>
      </c>
      <c r="B6" s="20">
        <v>0.05</v>
      </c>
      <c r="E6" s="8"/>
      <c r="F6" s="8"/>
      <c r="G6" t="s">
        <v>54</v>
      </c>
      <c r="H6"/>
      <c r="I6"/>
    </row>
    <row r="7" spans="1:9" ht="16.5" thickBot="1" x14ac:dyDescent="0.3">
      <c r="A7" s="18"/>
      <c r="B7" s="18"/>
      <c r="C7" s="18"/>
      <c r="E7" s="8"/>
      <c r="F7" s="8"/>
      <c r="G7"/>
      <c r="H7"/>
      <c r="I7"/>
    </row>
    <row r="8" spans="1:9" ht="15.75" x14ac:dyDescent="0.25">
      <c r="A8" s="18"/>
      <c r="B8" s="36" t="s">
        <v>29</v>
      </c>
      <c r="C8" s="36" t="s">
        <v>30</v>
      </c>
      <c r="E8" s="8"/>
      <c r="F8" s="8"/>
      <c r="G8" s="57"/>
      <c r="H8" s="57" t="s">
        <v>29</v>
      </c>
      <c r="I8" s="57" t="s">
        <v>30</v>
      </c>
    </row>
    <row r="9" spans="1:9" ht="15.75" x14ac:dyDescent="0.25">
      <c r="A9" s="11" t="s">
        <v>60</v>
      </c>
      <c r="B9" s="35">
        <f>AVERAGE(B$31:B$130)</f>
        <v>2.9988512391987729E-2</v>
      </c>
      <c r="C9" s="35">
        <f>AVERAGE(C$31:C$130)</f>
        <v>3.6314788245787814E-2</v>
      </c>
      <c r="E9" s="8"/>
      <c r="F9" s="8"/>
      <c r="G9" s="55" t="s">
        <v>23</v>
      </c>
      <c r="H9" s="55">
        <v>2.9988512391987729E-2</v>
      </c>
      <c r="I9" s="55">
        <v>3.6314788245787814E-2</v>
      </c>
    </row>
    <row r="10" spans="1:9" ht="28.5" x14ac:dyDescent="0.25">
      <c r="A10" s="11" t="s">
        <v>15</v>
      </c>
      <c r="B10" s="32">
        <f>_xlfn.VAR.S(B31:B130)</f>
        <v>1.2506453921472149</v>
      </c>
      <c r="C10" s="32">
        <f>_xlfn.VAR.S(C31:C130)</f>
        <v>0.99810674066251348</v>
      </c>
      <c r="E10" s="8"/>
      <c r="F10" s="8"/>
      <c r="G10" s="55" t="s">
        <v>14</v>
      </c>
      <c r="H10" s="55">
        <v>1.2506453921472149</v>
      </c>
      <c r="I10" s="55">
        <v>0.99810674066251348</v>
      </c>
    </row>
    <row r="11" spans="1:9" ht="26.25" x14ac:dyDescent="0.25">
      <c r="A11" s="11" t="s">
        <v>13</v>
      </c>
      <c r="B11" s="35">
        <f>COUNT(B$31:B$130)</f>
        <v>100</v>
      </c>
      <c r="C11" s="35">
        <f>COUNT(C$31:C$130)</f>
        <v>100</v>
      </c>
      <c r="D11" s="17"/>
      <c r="E11" s="16"/>
      <c r="G11" s="55" t="s">
        <v>55</v>
      </c>
      <c r="H11" s="55">
        <v>100</v>
      </c>
      <c r="I11" s="55">
        <v>100</v>
      </c>
    </row>
    <row r="12" spans="1:9" ht="39" x14ac:dyDescent="0.25">
      <c r="A12" s="11" t="s">
        <v>31</v>
      </c>
      <c r="B12" s="9">
        <f>B11-1</f>
        <v>99</v>
      </c>
      <c r="C12" s="9">
        <f>C11-1</f>
        <v>99</v>
      </c>
      <c r="D12" s="17"/>
      <c r="E12" s="16"/>
      <c r="G12" s="55" t="s">
        <v>56</v>
      </c>
      <c r="H12" s="55">
        <v>99</v>
      </c>
      <c r="I12" s="55">
        <v>99</v>
      </c>
    </row>
    <row r="13" spans="1:9" ht="15" x14ac:dyDescent="0.25">
      <c r="A13" s="28" t="s">
        <v>32</v>
      </c>
      <c r="B13" s="58">
        <f>B10/C10</f>
        <v>1.2530176795690948</v>
      </c>
      <c r="D13" s="17"/>
      <c r="E13" s="16"/>
      <c r="G13" s="55" t="s">
        <v>57</v>
      </c>
      <c r="H13" s="55">
        <v>1.2530176795690948</v>
      </c>
      <c r="I13" s="55"/>
    </row>
    <row r="14" spans="1:9" ht="15" x14ac:dyDescent="0.25">
      <c r="A14" s="28" t="s">
        <v>12</v>
      </c>
      <c r="B14" s="58">
        <f>_xlfn.F.DIST.RT(B13,B12,C12)</f>
        <v>0.13175980985811275</v>
      </c>
      <c r="C14" s="58">
        <f>_xlfn.F.TEST(B31:B130,C31:C130)/2</f>
        <v>0.13175980985811214</v>
      </c>
      <c r="E14" s="16"/>
      <c r="G14" s="55" t="s">
        <v>58</v>
      </c>
      <c r="H14" s="55">
        <v>0.13175980985811275</v>
      </c>
      <c r="I14" s="55"/>
    </row>
    <row r="15" spans="1:9" ht="46.5" thickBot="1" x14ac:dyDescent="0.3">
      <c r="A15" s="51" t="s">
        <v>61</v>
      </c>
      <c r="B15" s="61">
        <f>_xlfn.F.INV.RT(B6,B12,C12)</f>
        <v>1.3940612573481483</v>
      </c>
      <c r="C15" s="61">
        <f>FINV(B6,B12,C12)</f>
        <v>1.3940612573481483</v>
      </c>
      <c r="G15" s="56" t="s">
        <v>59</v>
      </c>
      <c r="H15" s="56">
        <v>1.3940612573481483</v>
      </c>
      <c r="I15" s="56"/>
    </row>
    <row r="16" spans="1:9" ht="45" x14ac:dyDescent="0.2">
      <c r="A16" s="51" t="s">
        <v>62</v>
      </c>
      <c r="B16" s="14">
        <f>_xlfn.F.INV(B6,B12,C12)</f>
        <v>0.7173285927924351</v>
      </c>
      <c r="C16" s="14">
        <f>FINV(1-B6,B12,C12)</f>
        <v>0.7173285927924351</v>
      </c>
    </row>
    <row r="17" spans="1:5" x14ac:dyDescent="0.2">
      <c r="A17" s="22"/>
      <c r="B17" s="19"/>
      <c r="C17" s="19"/>
      <c r="E17" s="16"/>
    </row>
    <row r="18" spans="1:5" x14ac:dyDescent="0.2">
      <c r="A18" s="24" t="s">
        <v>16</v>
      </c>
      <c r="B18" s="24" t="s">
        <v>17</v>
      </c>
      <c r="C18" s="19"/>
      <c r="E18" s="16"/>
    </row>
    <row r="19" spans="1:5" ht="14.25" x14ac:dyDescent="0.25">
      <c r="A19" s="25" t="s">
        <v>9</v>
      </c>
      <c r="B19" s="49" t="s">
        <v>33</v>
      </c>
      <c r="C19" s="19"/>
      <c r="E19" s="16"/>
    </row>
    <row r="20" spans="1:5" ht="14.25" x14ac:dyDescent="0.25">
      <c r="A20" s="25" t="s">
        <v>10</v>
      </c>
      <c r="B20" s="49" t="s">
        <v>63</v>
      </c>
      <c r="C20" s="19"/>
    </row>
    <row r="21" spans="1:5" x14ac:dyDescent="0.2">
      <c r="A21" s="22"/>
      <c r="B21" s="19"/>
      <c r="C21" s="19"/>
    </row>
    <row r="22" spans="1:5" ht="14.25" x14ac:dyDescent="0.25">
      <c r="A22" s="26" t="s">
        <v>18</v>
      </c>
      <c r="C22" s="19"/>
    </row>
    <row r="23" spans="1:5" x14ac:dyDescent="0.2">
      <c r="A23" s="21" t="b">
        <f>IF(B13&gt;B15,TRUE,FALSE)</f>
        <v>0</v>
      </c>
      <c r="B23" s="7" t="s">
        <v>20</v>
      </c>
      <c r="C23" s="19"/>
    </row>
    <row r="24" spans="1:5" x14ac:dyDescent="0.2">
      <c r="A24" s="21" t="b">
        <f>B6&gt;B14</f>
        <v>0</v>
      </c>
      <c r="B24" s="7" t="s">
        <v>19</v>
      </c>
      <c r="C24" s="19"/>
    </row>
    <row r="25" spans="1:5" ht="6" customHeight="1" x14ac:dyDescent="0.2">
      <c r="C25" s="19"/>
    </row>
    <row r="26" spans="1:5" x14ac:dyDescent="0.2">
      <c r="A26" s="17" t="s">
        <v>11</v>
      </c>
      <c r="B26" s="16" t="str">
        <f>IF(NOT(A24),"Нет оснований для отклонения Н0","Н0 отклоняется")</f>
        <v>Нет оснований для отклонения Н0</v>
      </c>
      <c r="C26" s="19"/>
    </row>
    <row r="28" spans="1:5" x14ac:dyDescent="0.2">
      <c r="A28" s="53" t="s">
        <v>53</v>
      </c>
      <c r="B28" s="31"/>
      <c r="C28" s="54"/>
    </row>
    <row r="30" spans="1:5" x14ac:dyDescent="0.2">
      <c r="A30" s="30" t="s">
        <v>21</v>
      </c>
      <c r="B30" s="24" t="s">
        <v>29</v>
      </c>
      <c r="C30" s="24" t="s">
        <v>30</v>
      </c>
    </row>
    <row r="31" spans="1:5" x14ac:dyDescent="0.2">
      <c r="A31" s="29">
        <v>1</v>
      </c>
      <c r="B31" s="9">
        <v>-0.17083606916299401</v>
      </c>
      <c r="C31" s="9">
        <v>-0.40070438162340799</v>
      </c>
    </row>
    <row r="32" spans="1:5" x14ac:dyDescent="0.2">
      <c r="A32" s="29">
        <v>2</v>
      </c>
      <c r="B32" s="9">
        <v>-0.93156756128670415</v>
      </c>
      <c r="C32" s="9">
        <v>0.34728703662294425</v>
      </c>
    </row>
    <row r="33" spans="1:3" x14ac:dyDescent="0.2">
      <c r="A33" s="29">
        <v>3</v>
      </c>
      <c r="B33" s="9">
        <v>0.78285275722090242</v>
      </c>
      <c r="C33" s="9">
        <v>-1.1831508157454294</v>
      </c>
    </row>
    <row r="34" spans="1:3" x14ac:dyDescent="0.2">
      <c r="A34" s="29">
        <v>4</v>
      </c>
      <c r="B34" s="9">
        <v>8.3968519440450459E-2</v>
      </c>
      <c r="C34" s="9">
        <v>4.8763038532049628E-2</v>
      </c>
    </row>
    <row r="35" spans="1:3" x14ac:dyDescent="0.2">
      <c r="A35" s="29">
        <v>5</v>
      </c>
      <c r="B35" s="9">
        <v>-5.5209432828848541E-2</v>
      </c>
      <c r="C35" s="9">
        <v>-1.2017444327770122</v>
      </c>
    </row>
    <row r="36" spans="1:3" x14ac:dyDescent="0.2">
      <c r="A36" s="29">
        <v>6</v>
      </c>
      <c r="B36" s="9">
        <v>-1.2628151571648885</v>
      </c>
      <c r="C36" s="9">
        <v>-0.93122873649059834</v>
      </c>
    </row>
    <row r="37" spans="1:3" x14ac:dyDescent="0.2">
      <c r="A37" s="29">
        <v>7</v>
      </c>
      <c r="B37" s="9">
        <v>0.68469049979178265</v>
      </c>
      <c r="C37" s="9">
        <v>0.76060082613048363</v>
      </c>
    </row>
    <row r="38" spans="1:3" x14ac:dyDescent="0.2">
      <c r="A38" s="29">
        <v>8</v>
      </c>
      <c r="B38" s="9">
        <v>2.2045012737877099</v>
      </c>
      <c r="C38" s="9">
        <v>0.46433802879442687</v>
      </c>
    </row>
    <row r="39" spans="1:3" x14ac:dyDescent="0.2">
      <c r="A39" s="29">
        <v>9</v>
      </c>
      <c r="B39" s="9">
        <v>2.4666955046720993</v>
      </c>
      <c r="C39" s="9">
        <v>0.35432284702020672</v>
      </c>
    </row>
    <row r="40" spans="1:3" x14ac:dyDescent="0.2">
      <c r="A40" s="29">
        <v>10</v>
      </c>
      <c r="B40" s="9">
        <v>-0.19686018495581192</v>
      </c>
      <c r="C40" s="9">
        <v>0.91161740305739858</v>
      </c>
    </row>
    <row r="41" spans="1:3" x14ac:dyDescent="0.2">
      <c r="A41" s="29">
        <v>11</v>
      </c>
      <c r="B41" s="9">
        <v>-0.27061653596061264</v>
      </c>
      <c r="C41" s="9">
        <v>-0.2486480909887456</v>
      </c>
    </row>
    <row r="42" spans="1:3" x14ac:dyDescent="0.2">
      <c r="A42" s="29">
        <v>12</v>
      </c>
      <c r="B42" s="9">
        <v>-0.26504924762532628</v>
      </c>
      <c r="C42" s="9">
        <v>0.33707347007003491</v>
      </c>
    </row>
    <row r="43" spans="1:3" x14ac:dyDescent="0.2">
      <c r="A43" s="29">
        <v>13</v>
      </c>
      <c r="B43" s="9">
        <v>0.41432372737548129</v>
      </c>
      <c r="C43" s="9">
        <v>-1.6110715908016284</v>
      </c>
    </row>
    <row r="44" spans="1:3" x14ac:dyDescent="0.2">
      <c r="A44" s="29">
        <v>14</v>
      </c>
      <c r="B44" s="9">
        <v>0.18873166689739421</v>
      </c>
      <c r="C44" s="9">
        <v>-0.65479471939817602</v>
      </c>
    </row>
    <row r="45" spans="1:3" x14ac:dyDescent="0.2">
      <c r="A45" s="29">
        <v>15</v>
      </c>
      <c r="B45" s="9">
        <v>-0.28371274086493925</v>
      </c>
      <c r="C45" s="9">
        <v>0.36035218568180111</v>
      </c>
    </row>
    <row r="46" spans="1:3" x14ac:dyDescent="0.2">
      <c r="A46" s="29">
        <v>16</v>
      </c>
      <c r="B46" s="9">
        <v>-2.4417787867169762</v>
      </c>
      <c r="C46" s="9">
        <v>-0.2225671941394991</v>
      </c>
    </row>
    <row r="47" spans="1:3" x14ac:dyDescent="0.2">
      <c r="A47" s="29">
        <v>17</v>
      </c>
      <c r="B47" s="9">
        <v>0.28329060452701799</v>
      </c>
      <c r="C47" s="9">
        <v>-0.47153255236894598</v>
      </c>
    </row>
    <row r="48" spans="1:3" x14ac:dyDescent="0.2">
      <c r="A48" s="29">
        <v>18</v>
      </c>
      <c r="B48" s="9">
        <v>-0.1542271324709332</v>
      </c>
      <c r="C48" s="9">
        <v>1.3624389507936916</v>
      </c>
    </row>
    <row r="49" spans="1:3" x14ac:dyDescent="0.2">
      <c r="A49" s="29">
        <v>19</v>
      </c>
      <c r="B49" s="9">
        <v>0.39888272543018755</v>
      </c>
      <c r="C49" s="9">
        <v>0.3855641184580868</v>
      </c>
    </row>
    <row r="50" spans="1:3" x14ac:dyDescent="0.2">
      <c r="A50" s="29">
        <v>20</v>
      </c>
      <c r="B50" s="9">
        <v>-0.46235828489507297</v>
      </c>
      <c r="C50" s="9">
        <v>1.220858720142677</v>
      </c>
    </row>
    <row r="51" spans="1:3" x14ac:dyDescent="0.2">
      <c r="A51" s="29">
        <v>21</v>
      </c>
      <c r="B51" s="9">
        <v>-1.3868272681263722</v>
      </c>
      <c r="C51" s="9">
        <v>0.3205226968033888</v>
      </c>
    </row>
    <row r="52" spans="1:3" x14ac:dyDescent="0.2">
      <c r="A52" s="29">
        <v>22</v>
      </c>
      <c r="B52" s="9">
        <v>-0.90091178656735171</v>
      </c>
      <c r="C52" s="9">
        <v>2.1965289410243614</v>
      </c>
    </row>
    <row r="53" spans="1:3" x14ac:dyDescent="0.2">
      <c r="A53" s="29">
        <v>23</v>
      </c>
      <c r="B53" s="9">
        <v>-0.97736430881925851</v>
      </c>
      <c r="C53" s="9">
        <v>-0.14124923562735173</v>
      </c>
    </row>
    <row r="54" spans="1:3" x14ac:dyDescent="0.2">
      <c r="A54" s="29">
        <v>24</v>
      </c>
      <c r="B54" s="9">
        <v>0.99878981759049912</v>
      </c>
      <c r="C54" s="9">
        <v>2.5081563024642888</v>
      </c>
    </row>
    <row r="55" spans="1:3" x14ac:dyDescent="0.2">
      <c r="A55" s="29">
        <v>25</v>
      </c>
      <c r="B55" s="9">
        <v>-1.3317214752982893</v>
      </c>
      <c r="C55" s="9">
        <v>-0.88934759349964665</v>
      </c>
    </row>
    <row r="56" spans="1:3" x14ac:dyDescent="0.2">
      <c r="A56" s="29">
        <v>26</v>
      </c>
      <c r="B56" s="9">
        <v>1.1874603838856328</v>
      </c>
      <c r="C56" s="9">
        <v>0.50945668352670803</v>
      </c>
    </row>
    <row r="57" spans="1:3" x14ac:dyDescent="0.2">
      <c r="A57" s="29">
        <v>27</v>
      </c>
      <c r="B57" s="9">
        <v>0.10141578535715066</v>
      </c>
      <c r="C57" s="9">
        <v>0.79630991930518102</v>
      </c>
    </row>
    <row r="58" spans="1:3" x14ac:dyDescent="0.2">
      <c r="A58" s="29">
        <v>28</v>
      </c>
      <c r="B58" s="9">
        <v>0.23417660344449573</v>
      </c>
      <c r="C58" s="9">
        <v>1.7433302016409409</v>
      </c>
    </row>
    <row r="59" spans="1:3" x14ac:dyDescent="0.2">
      <c r="A59" s="29">
        <v>29</v>
      </c>
      <c r="B59" s="9">
        <v>-3.5368866453218378E-2</v>
      </c>
      <c r="C59" s="9">
        <v>1.5582313818633613</v>
      </c>
    </row>
    <row r="60" spans="1:3" x14ac:dyDescent="0.2">
      <c r="A60" s="29">
        <v>30</v>
      </c>
      <c r="B60" s="9">
        <v>2.1861610806893692</v>
      </c>
      <c r="C60" s="9">
        <v>-0.67901829611496967</v>
      </c>
    </row>
    <row r="61" spans="1:3" x14ac:dyDescent="0.2">
      <c r="A61" s="29">
        <v>31</v>
      </c>
      <c r="B61" s="9">
        <v>0.61399722805043533</v>
      </c>
      <c r="C61" s="9">
        <v>-0.11365013915259654</v>
      </c>
    </row>
    <row r="62" spans="1:3" x14ac:dyDescent="0.2">
      <c r="A62" s="29">
        <v>32</v>
      </c>
      <c r="B62" s="9">
        <v>-1.5418525280991042</v>
      </c>
      <c r="C62" s="9">
        <v>2.1512806202781962</v>
      </c>
    </row>
    <row r="63" spans="1:3" x14ac:dyDescent="0.2">
      <c r="A63" s="29">
        <v>33</v>
      </c>
      <c r="B63" s="9">
        <v>-2.0109818808708907E-2</v>
      </c>
      <c r="C63" s="9">
        <v>0.24390939072625814</v>
      </c>
    </row>
    <row r="64" spans="1:3" x14ac:dyDescent="0.2">
      <c r="A64" s="29">
        <v>34</v>
      </c>
      <c r="B64" s="9">
        <v>1.4632349399121694</v>
      </c>
      <c r="C64" s="9">
        <v>-0.38369146391753478</v>
      </c>
    </row>
    <row r="65" spans="1:3" x14ac:dyDescent="0.2">
      <c r="A65" s="29">
        <v>35</v>
      </c>
      <c r="B65" s="9">
        <v>-0.76025145823532547</v>
      </c>
      <c r="C65" s="9">
        <v>-0.84378914097140989</v>
      </c>
    </row>
    <row r="66" spans="1:3" x14ac:dyDescent="0.2">
      <c r="A66" s="29">
        <v>36</v>
      </c>
      <c r="B66" s="9">
        <v>-1.0271506613567543</v>
      </c>
      <c r="C66" s="9">
        <v>-1.9549973252104629</v>
      </c>
    </row>
    <row r="67" spans="1:3" x14ac:dyDescent="0.2">
      <c r="A67" s="29">
        <v>37</v>
      </c>
      <c r="B67" s="9">
        <v>1.0331590382230189</v>
      </c>
      <c r="C67" s="9">
        <v>-1.4297052240937682</v>
      </c>
    </row>
    <row r="68" spans="1:3" x14ac:dyDescent="0.2">
      <c r="A68" s="29">
        <v>38</v>
      </c>
      <c r="B68" s="9">
        <v>0.46015285517063698</v>
      </c>
      <c r="C68" s="9">
        <v>-0.27168811762145495</v>
      </c>
    </row>
    <row r="69" spans="1:3" x14ac:dyDescent="0.2">
      <c r="A69" s="29">
        <v>39</v>
      </c>
      <c r="B69" s="9">
        <v>-0.44682539561246953</v>
      </c>
      <c r="C69" s="9">
        <v>0.24602979815583501</v>
      </c>
    </row>
    <row r="70" spans="1:3" x14ac:dyDescent="0.2">
      <c r="A70" s="29">
        <v>40</v>
      </c>
      <c r="B70" s="9">
        <v>0.30330470784715491</v>
      </c>
      <c r="C70" s="9">
        <v>-0.83059333158554494</v>
      </c>
    </row>
    <row r="71" spans="1:3" x14ac:dyDescent="0.2">
      <c r="A71" s="29">
        <v>41</v>
      </c>
      <c r="B71" s="9">
        <v>0.63121191502939744</v>
      </c>
      <c r="C71" s="9">
        <v>0.26581813150666983</v>
      </c>
    </row>
    <row r="72" spans="1:3" x14ac:dyDescent="0.2">
      <c r="A72" s="29">
        <v>42</v>
      </c>
      <c r="B72" s="9">
        <v>-2.0565469903190028</v>
      </c>
      <c r="C72" s="9">
        <v>-1.7130385839844515</v>
      </c>
    </row>
    <row r="73" spans="1:3" x14ac:dyDescent="0.2">
      <c r="A73" s="29">
        <v>43</v>
      </c>
      <c r="B73" s="9">
        <v>0.66508548716431881</v>
      </c>
      <c r="C73" s="9">
        <v>0.17270104802650185</v>
      </c>
    </row>
    <row r="74" spans="1:3" x14ac:dyDescent="0.2">
      <c r="A74" s="29">
        <v>44</v>
      </c>
      <c r="B74" s="9">
        <v>1.2907172330203411</v>
      </c>
      <c r="C74" s="9">
        <v>-0.46265041521080769</v>
      </c>
    </row>
    <row r="75" spans="1:3" x14ac:dyDescent="0.2">
      <c r="A75" s="29">
        <v>45</v>
      </c>
      <c r="B75" s="9">
        <v>0.50639404637300256</v>
      </c>
      <c r="C75" s="9">
        <v>-0.13647596054407493</v>
      </c>
    </row>
    <row r="76" spans="1:3" x14ac:dyDescent="0.2">
      <c r="A76" s="29">
        <v>46</v>
      </c>
      <c r="B76" s="9">
        <v>1.7744538343478973</v>
      </c>
      <c r="C76" s="9">
        <v>0.1969470214994726</v>
      </c>
    </row>
    <row r="77" spans="1:3" x14ac:dyDescent="0.2">
      <c r="A77" s="29">
        <v>47</v>
      </c>
      <c r="B77" s="9">
        <v>0.94518403518858918</v>
      </c>
      <c r="C77" s="9">
        <v>-2.6787830446648715</v>
      </c>
    </row>
    <row r="78" spans="1:3" x14ac:dyDescent="0.2">
      <c r="A78" s="29">
        <v>48</v>
      </c>
      <c r="B78" s="9">
        <v>0.28160885689453002</v>
      </c>
      <c r="C78" s="9">
        <v>-0.65580723678703301</v>
      </c>
    </row>
    <row r="79" spans="1:3" x14ac:dyDescent="0.2">
      <c r="A79" s="29">
        <v>49</v>
      </c>
      <c r="B79" s="9">
        <v>-0.2121539357556983</v>
      </c>
      <c r="C79" s="9">
        <v>-0.22831413417321683</v>
      </c>
    </row>
    <row r="80" spans="1:3" x14ac:dyDescent="0.2">
      <c r="A80" s="29">
        <v>50</v>
      </c>
      <c r="B80" s="9">
        <v>-0.23233874329140708</v>
      </c>
      <c r="C80" s="9">
        <v>2.3079517714402558</v>
      </c>
    </row>
    <row r="81" spans="1:3" x14ac:dyDescent="0.2">
      <c r="A81" s="29">
        <v>51</v>
      </c>
      <c r="B81" s="9">
        <v>-0.78112476820127141</v>
      </c>
      <c r="C81" s="9">
        <v>0.84643725649221768</v>
      </c>
    </row>
    <row r="82" spans="1:3" x14ac:dyDescent="0.2">
      <c r="A82" s="29">
        <v>52</v>
      </c>
      <c r="B82" s="9">
        <v>0.2722793885861548</v>
      </c>
      <c r="C82" s="9">
        <v>-1.9830947765155669</v>
      </c>
    </row>
    <row r="83" spans="1:3" x14ac:dyDescent="0.2">
      <c r="A83" s="29">
        <v>53</v>
      </c>
      <c r="B83" s="9">
        <v>-0.9428782519700184</v>
      </c>
      <c r="C83" s="9">
        <v>-1.9333914095258435</v>
      </c>
    </row>
    <row r="84" spans="1:3" x14ac:dyDescent="0.2">
      <c r="A84" s="29">
        <v>54</v>
      </c>
      <c r="B84" s="9">
        <v>-0.70938371704376524</v>
      </c>
      <c r="C84" s="9">
        <v>-0.50435296220965897</v>
      </c>
    </row>
    <row r="85" spans="1:3" x14ac:dyDescent="0.2">
      <c r="A85" s="29">
        <v>55</v>
      </c>
      <c r="B85" s="9">
        <v>-1.9979244358897204</v>
      </c>
      <c r="C85" s="9">
        <v>0.11007151449212119</v>
      </c>
    </row>
    <row r="86" spans="1:3" x14ac:dyDescent="0.2">
      <c r="A86" s="29">
        <v>56</v>
      </c>
      <c r="B86" s="9">
        <v>0.48354259147354084</v>
      </c>
      <c r="C86" s="9">
        <v>2.5459012412710909</v>
      </c>
    </row>
    <row r="87" spans="1:3" x14ac:dyDescent="0.2">
      <c r="A87" s="29">
        <v>57</v>
      </c>
      <c r="B87" s="9">
        <v>-0.49136752261281619</v>
      </c>
      <c r="C87" s="9">
        <v>-5.5364118142266668E-3</v>
      </c>
    </row>
    <row r="88" spans="1:3" x14ac:dyDescent="0.2">
      <c r="A88" s="29">
        <v>58</v>
      </c>
      <c r="B88" s="9">
        <v>0.65308785061531682</v>
      </c>
      <c r="C88" s="9">
        <v>0.74723277238397523</v>
      </c>
    </row>
    <row r="89" spans="1:3" x14ac:dyDescent="0.2">
      <c r="A89" s="29">
        <v>59</v>
      </c>
      <c r="B89" s="9">
        <v>1.2779628198668667</v>
      </c>
      <c r="C89" s="9">
        <v>-1.2450862753450245</v>
      </c>
    </row>
    <row r="90" spans="1:3" x14ac:dyDescent="0.2">
      <c r="A90" s="29">
        <v>60</v>
      </c>
      <c r="B90" s="9">
        <v>-7.633685220593707E-2</v>
      </c>
      <c r="C90" s="9">
        <v>-0.29443057275623752</v>
      </c>
    </row>
    <row r="91" spans="1:3" x14ac:dyDescent="0.2">
      <c r="A91" s="29">
        <v>61</v>
      </c>
      <c r="B91" s="9">
        <v>0.39776747010850555</v>
      </c>
      <c r="C91" s="9">
        <v>-1.0833406852149468</v>
      </c>
    </row>
    <row r="92" spans="1:3" x14ac:dyDescent="0.2">
      <c r="A92" s="29">
        <v>62</v>
      </c>
      <c r="B92" s="9">
        <v>1.5294155415752633</v>
      </c>
      <c r="C92" s="9">
        <v>0.49839069407861875</v>
      </c>
    </row>
    <row r="93" spans="1:3" x14ac:dyDescent="0.2">
      <c r="A93" s="29">
        <v>63</v>
      </c>
      <c r="B93" s="9">
        <v>-2.1068597761763601</v>
      </c>
      <c r="C93" s="9">
        <v>-0.16109409915457298</v>
      </c>
    </row>
    <row r="94" spans="1:3" x14ac:dyDescent="0.2">
      <c r="A94" s="29">
        <v>64</v>
      </c>
      <c r="B94" s="9">
        <v>-0.82197552344715541</v>
      </c>
      <c r="C94" s="9">
        <v>2.0077015489702679</v>
      </c>
    </row>
    <row r="95" spans="1:3" x14ac:dyDescent="0.2">
      <c r="A95" s="29">
        <v>65</v>
      </c>
      <c r="B95" s="9">
        <v>9.9411184571310346E-2</v>
      </c>
      <c r="C95" s="9">
        <v>-0.37494168496372265</v>
      </c>
    </row>
    <row r="96" spans="1:3" x14ac:dyDescent="0.2">
      <c r="A96" s="29">
        <v>66</v>
      </c>
      <c r="B96" s="9">
        <v>-1.40616209220527</v>
      </c>
      <c r="C96" s="9">
        <v>0.41949513305309688</v>
      </c>
    </row>
    <row r="97" spans="1:3" x14ac:dyDescent="0.2">
      <c r="A97" s="29">
        <v>67</v>
      </c>
      <c r="B97" s="9">
        <v>-0.88264088874037039</v>
      </c>
      <c r="C97" s="9">
        <v>-1.0539979193335622</v>
      </c>
    </row>
    <row r="98" spans="1:3" x14ac:dyDescent="0.2">
      <c r="A98" s="29">
        <v>68</v>
      </c>
      <c r="B98" s="9">
        <v>2.0838500608024382</v>
      </c>
      <c r="C98" s="9">
        <v>-5.0568765217569228E-2</v>
      </c>
    </row>
    <row r="99" spans="1:3" x14ac:dyDescent="0.2">
      <c r="A99" s="29">
        <v>69</v>
      </c>
      <c r="B99" s="9">
        <v>0.65330477021644462</v>
      </c>
      <c r="C99" s="9">
        <v>2.5584901790502254E-2</v>
      </c>
    </row>
    <row r="100" spans="1:3" x14ac:dyDescent="0.2">
      <c r="A100" s="29">
        <v>70</v>
      </c>
      <c r="B100" s="9">
        <v>-2.7316032958049887</v>
      </c>
      <c r="C100" s="9">
        <v>0.56367937919944699</v>
      </c>
    </row>
    <row r="101" spans="1:3" x14ac:dyDescent="0.2">
      <c r="A101" s="29">
        <v>71</v>
      </c>
      <c r="B101" s="9">
        <v>-9.2870835780306193E-2</v>
      </c>
      <c r="C101" s="9">
        <v>0.51524272332494614</v>
      </c>
    </row>
    <row r="102" spans="1:3" x14ac:dyDescent="0.2">
      <c r="A102" s="29">
        <v>72</v>
      </c>
      <c r="B102" s="9">
        <v>1.4882109113379645</v>
      </c>
      <c r="C102" s="9">
        <v>8.8040582708295442E-2</v>
      </c>
    </row>
    <row r="103" spans="1:3" x14ac:dyDescent="0.2">
      <c r="A103" s="29">
        <v>73</v>
      </c>
      <c r="B103" s="9">
        <v>0.75088522601822227</v>
      </c>
      <c r="C103" s="9">
        <v>0.52210013622503604</v>
      </c>
    </row>
    <row r="104" spans="1:3" x14ac:dyDescent="0.2">
      <c r="A104" s="29">
        <v>74</v>
      </c>
      <c r="B104" s="9">
        <v>-0.91942433704464255</v>
      </c>
      <c r="C104" s="9">
        <v>-0.50522679302626561</v>
      </c>
    </row>
    <row r="105" spans="1:3" x14ac:dyDescent="0.2">
      <c r="A105" s="29">
        <v>75</v>
      </c>
      <c r="B105" s="9">
        <v>-0.27282984058318449</v>
      </c>
      <c r="C105" s="9">
        <v>-1.4973289420243452</v>
      </c>
    </row>
    <row r="106" spans="1:3" x14ac:dyDescent="0.2">
      <c r="A106" s="29">
        <v>76</v>
      </c>
      <c r="B106" s="9">
        <v>0.33676834386788035</v>
      </c>
      <c r="C106" s="9">
        <v>0.81404107080382027</v>
      </c>
    </row>
    <row r="107" spans="1:3" x14ac:dyDescent="0.2">
      <c r="A107" s="29">
        <v>77</v>
      </c>
      <c r="B107" s="9">
        <v>3.7153651637870047</v>
      </c>
      <c r="C107" s="9">
        <v>-6.2091872603637396E-2</v>
      </c>
    </row>
    <row r="108" spans="1:3" x14ac:dyDescent="0.2">
      <c r="A108" s="29">
        <v>78</v>
      </c>
      <c r="B108" s="9">
        <v>0.47820136999008689</v>
      </c>
      <c r="C108" s="9">
        <v>0.93171100818770058</v>
      </c>
    </row>
    <row r="109" spans="1:3" x14ac:dyDescent="0.2">
      <c r="A109" s="29">
        <v>79</v>
      </c>
      <c r="B109" s="9">
        <v>0.21040793250678366</v>
      </c>
      <c r="C109" s="9">
        <v>-0.34785184788058388</v>
      </c>
    </row>
    <row r="110" spans="1:3" x14ac:dyDescent="0.2">
      <c r="A110" s="29">
        <v>80</v>
      </c>
      <c r="B110" s="9">
        <v>-0.62629351119562382</v>
      </c>
      <c r="C110" s="9">
        <v>1.6005227921455689</v>
      </c>
    </row>
    <row r="111" spans="1:3" x14ac:dyDescent="0.2">
      <c r="A111" s="29">
        <v>81</v>
      </c>
      <c r="B111" s="9">
        <v>1.5748240866245744</v>
      </c>
      <c r="C111" s="9">
        <v>1.1079343634576033</v>
      </c>
    </row>
    <row r="112" spans="1:3" x14ac:dyDescent="0.2">
      <c r="A112" s="29">
        <v>82</v>
      </c>
      <c r="B112" s="9">
        <v>-1.0739551445618587</v>
      </c>
      <c r="C112" s="9">
        <v>0.6629947190114488</v>
      </c>
    </row>
    <row r="113" spans="1:3" x14ac:dyDescent="0.2">
      <c r="A113" s="29">
        <v>83</v>
      </c>
      <c r="B113" s="9">
        <v>0.12321032717519297</v>
      </c>
      <c r="C113" s="9">
        <v>0.27449562343935496</v>
      </c>
    </row>
    <row r="114" spans="1:3" x14ac:dyDescent="0.2">
      <c r="A114" s="29">
        <v>84</v>
      </c>
      <c r="B114" s="9">
        <v>-0.21796574081991232</v>
      </c>
      <c r="C114" s="9">
        <v>0.20167688809631459</v>
      </c>
    </row>
    <row r="115" spans="1:3" x14ac:dyDescent="0.2">
      <c r="A115" s="29">
        <v>85</v>
      </c>
      <c r="B115" s="9">
        <v>9.955265879630755E-2</v>
      </c>
      <c r="C115" s="9">
        <v>-0.48057472759395392</v>
      </c>
    </row>
    <row r="116" spans="1:3" x14ac:dyDescent="0.2">
      <c r="A116" s="29">
        <v>86</v>
      </c>
      <c r="B116" s="9">
        <v>-0.56735715893852712</v>
      </c>
      <c r="C116" s="9">
        <v>0.39287781144256062</v>
      </c>
    </row>
    <row r="117" spans="1:3" x14ac:dyDescent="0.2">
      <c r="A117" s="29">
        <v>87</v>
      </c>
      <c r="B117" s="9">
        <v>1.8360098714335633</v>
      </c>
      <c r="C117" s="9">
        <v>0.54440242119105919</v>
      </c>
    </row>
    <row r="118" spans="1:3" x14ac:dyDescent="0.2">
      <c r="A118" s="29">
        <v>88</v>
      </c>
      <c r="B118" s="9">
        <v>-0.15027776526228137</v>
      </c>
      <c r="C118" s="9">
        <v>-1.3959395808223556</v>
      </c>
    </row>
    <row r="119" spans="1:3" x14ac:dyDescent="0.2">
      <c r="A119" s="29">
        <v>89</v>
      </c>
      <c r="B119" s="9">
        <v>0.96886475186114407</v>
      </c>
      <c r="C119" s="9">
        <v>0.13028551536276767</v>
      </c>
    </row>
    <row r="120" spans="1:3" x14ac:dyDescent="0.2">
      <c r="A120" s="29">
        <v>90</v>
      </c>
      <c r="B120" s="9">
        <v>-0.46375802758482487</v>
      </c>
      <c r="C120" s="9">
        <v>0.19887949857580281</v>
      </c>
    </row>
    <row r="121" spans="1:3" x14ac:dyDescent="0.2">
      <c r="A121" s="29">
        <v>91</v>
      </c>
      <c r="B121" s="9">
        <v>-1.1833056423982404</v>
      </c>
      <c r="C121" s="9">
        <v>1.7297170200305002E-2</v>
      </c>
    </row>
    <row r="122" spans="1:3" x14ac:dyDescent="0.2">
      <c r="A122" s="29">
        <v>92</v>
      </c>
      <c r="B122" s="9">
        <v>0.22814852863401003</v>
      </c>
      <c r="C122" s="9">
        <v>-0.61603584447678161</v>
      </c>
    </row>
    <row r="123" spans="1:3" x14ac:dyDescent="0.2">
      <c r="A123" s="29">
        <v>93</v>
      </c>
      <c r="B123" s="9">
        <v>0.78171492857190483</v>
      </c>
      <c r="C123" s="9">
        <v>-9.8281364169955601E-2</v>
      </c>
    </row>
    <row r="124" spans="1:3" x14ac:dyDescent="0.2">
      <c r="A124" s="29">
        <v>94</v>
      </c>
      <c r="B124" s="9">
        <v>-0.86606121432745931</v>
      </c>
      <c r="C124" s="9">
        <v>0.26285898415479941</v>
      </c>
    </row>
    <row r="125" spans="1:3" x14ac:dyDescent="0.2">
      <c r="A125" s="29">
        <v>95</v>
      </c>
      <c r="B125" s="9">
        <v>1.0201636544800436</v>
      </c>
      <c r="C125" s="9">
        <v>0.12587065454085647</v>
      </c>
    </row>
    <row r="126" spans="1:3" x14ac:dyDescent="0.2">
      <c r="A126" s="29">
        <v>96</v>
      </c>
      <c r="B126" s="9">
        <v>1.169032215083712</v>
      </c>
      <c r="C126" s="9">
        <v>-0.93567433072191075</v>
      </c>
    </row>
    <row r="127" spans="1:3" x14ac:dyDescent="0.2">
      <c r="A127" s="29">
        <v>97</v>
      </c>
      <c r="B127" s="9">
        <v>-0.82356938245598965</v>
      </c>
      <c r="C127" s="9">
        <v>0.31270247256468225</v>
      </c>
    </row>
    <row r="128" spans="1:3" x14ac:dyDescent="0.2">
      <c r="A128" s="29">
        <v>98</v>
      </c>
      <c r="B128" s="9">
        <v>-0.33212754557303126</v>
      </c>
      <c r="C128" s="9">
        <v>-0.13196628927908027</v>
      </c>
    </row>
    <row r="129" spans="1:3" x14ac:dyDescent="0.2">
      <c r="A129" s="29">
        <v>99</v>
      </c>
      <c r="B129" s="9">
        <v>-1.2937081589485611</v>
      </c>
      <c r="C129" s="9">
        <v>-0.4005605855221489</v>
      </c>
    </row>
    <row r="130" spans="1:3" x14ac:dyDescent="0.2">
      <c r="A130" s="29">
        <v>100</v>
      </c>
      <c r="B130" s="9">
        <v>-2.1613597356689453</v>
      </c>
      <c r="C130" s="9">
        <v>0.89226891151388887</v>
      </c>
    </row>
    <row r="131" spans="1:3" x14ac:dyDescent="0.2">
      <c r="B131" s="12"/>
      <c r="C131" s="12"/>
    </row>
    <row r="132" spans="1:3" x14ac:dyDescent="0.2">
      <c r="B132" s="12"/>
      <c r="C132" s="12"/>
    </row>
    <row r="133" spans="1:3" x14ac:dyDescent="0.2">
      <c r="B133" s="12"/>
      <c r="C133" s="12"/>
    </row>
    <row r="134" spans="1:3" x14ac:dyDescent="0.2">
      <c r="B134" s="12"/>
      <c r="C134" s="12"/>
    </row>
    <row r="135" spans="1:3" x14ac:dyDescent="0.2">
      <c r="B135" s="12"/>
      <c r="C135" s="12"/>
    </row>
    <row r="136" spans="1:3" x14ac:dyDescent="0.2">
      <c r="B136" s="12"/>
      <c r="C136" s="12"/>
    </row>
    <row r="137" spans="1:3" x14ac:dyDescent="0.2">
      <c r="B137" s="12"/>
      <c r="C137" s="12"/>
    </row>
    <row r="138" spans="1:3" x14ac:dyDescent="0.2">
      <c r="B138" s="12"/>
      <c r="C138" s="12"/>
    </row>
    <row r="139" spans="1:3" x14ac:dyDescent="0.2">
      <c r="B139" s="12"/>
      <c r="C139" s="12"/>
    </row>
    <row r="140" spans="1:3" x14ac:dyDescent="0.2">
      <c r="B140" s="12"/>
      <c r="C140" s="12"/>
    </row>
    <row r="141" spans="1:3" x14ac:dyDescent="0.2">
      <c r="B141" s="12"/>
      <c r="C141" s="12"/>
    </row>
    <row r="142" spans="1:3" x14ac:dyDescent="0.2">
      <c r="B142" s="12"/>
      <c r="C142" s="12"/>
    </row>
    <row r="143" spans="1:3" x14ac:dyDescent="0.2">
      <c r="B143" s="12"/>
      <c r="C143" s="12"/>
    </row>
    <row r="144" spans="1:3" x14ac:dyDescent="0.2">
      <c r="B144" s="12"/>
      <c r="C144" s="12"/>
    </row>
    <row r="145" spans="2:3" x14ac:dyDescent="0.2">
      <c r="B145" s="12"/>
      <c r="C145" s="12"/>
    </row>
    <row r="146" spans="2:3" x14ac:dyDescent="0.2">
      <c r="B146" s="12"/>
      <c r="C146" s="12"/>
    </row>
    <row r="147" spans="2:3" x14ac:dyDescent="0.2">
      <c r="B147" s="12"/>
      <c r="C147" s="12"/>
    </row>
    <row r="148" spans="2:3" x14ac:dyDescent="0.2">
      <c r="B148" s="12"/>
      <c r="C148" s="12"/>
    </row>
    <row r="149" spans="2:3" x14ac:dyDescent="0.2">
      <c r="B149" s="12"/>
      <c r="C149" s="12"/>
    </row>
    <row r="150" spans="2:3" x14ac:dyDescent="0.2">
      <c r="B150" s="12"/>
      <c r="C150" s="12"/>
    </row>
    <row r="151" spans="2:3" x14ac:dyDescent="0.2">
      <c r="B151" s="12"/>
      <c r="C151" s="12"/>
    </row>
    <row r="152" spans="2:3" x14ac:dyDescent="0.2">
      <c r="B152" s="12"/>
      <c r="C152" s="12"/>
    </row>
    <row r="153" spans="2:3" x14ac:dyDescent="0.2">
      <c r="B153" s="12"/>
      <c r="C153" s="12"/>
    </row>
    <row r="154" spans="2:3" x14ac:dyDescent="0.2">
      <c r="B154" s="12"/>
      <c r="C154" s="12"/>
    </row>
    <row r="155" spans="2:3" x14ac:dyDescent="0.2">
      <c r="B155" s="12"/>
      <c r="C155" s="12"/>
    </row>
    <row r="156" spans="2:3" x14ac:dyDescent="0.2">
      <c r="B156" s="12"/>
      <c r="C156" s="12"/>
    </row>
    <row r="157" spans="2:3" x14ac:dyDescent="0.2">
      <c r="B157" s="12"/>
      <c r="C157" s="12"/>
    </row>
    <row r="158" spans="2:3" x14ac:dyDescent="0.2">
      <c r="B158" s="12"/>
      <c r="C158" s="12"/>
    </row>
    <row r="159" spans="2:3" x14ac:dyDescent="0.2">
      <c r="B159" s="12"/>
      <c r="C159" s="12"/>
    </row>
    <row r="160" spans="2:3" x14ac:dyDescent="0.2">
      <c r="B160" s="12"/>
      <c r="C160" s="12"/>
    </row>
    <row r="161" spans="2:3" x14ac:dyDescent="0.2">
      <c r="B161" s="12"/>
      <c r="C161" s="12"/>
    </row>
    <row r="162" spans="2:3" x14ac:dyDescent="0.2">
      <c r="B162" s="12"/>
      <c r="C162" s="12"/>
    </row>
    <row r="163" spans="2:3" x14ac:dyDescent="0.2">
      <c r="B163" s="12"/>
      <c r="C163" s="12"/>
    </row>
    <row r="164" spans="2:3" x14ac:dyDescent="0.2">
      <c r="B164" s="12"/>
      <c r="C164" s="12"/>
    </row>
    <row r="165" spans="2:3" x14ac:dyDescent="0.2">
      <c r="B165" s="12"/>
      <c r="C165" s="12"/>
    </row>
    <row r="166" spans="2:3" x14ac:dyDescent="0.2">
      <c r="B166" s="12"/>
      <c r="C166" s="12"/>
    </row>
    <row r="167" spans="2:3" x14ac:dyDescent="0.2">
      <c r="B167" s="12"/>
      <c r="C167" s="12"/>
    </row>
    <row r="168" spans="2:3" x14ac:dyDescent="0.2">
      <c r="B168" s="12"/>
      <c r="C168" s="12"/>
    </row>
    <row r="169" spans="2:3" x14ac:dyDescent="0.2">
      <c r="B169" s="12"/>
      <c r="C169" s="12"/>
    </row>
    <row r="170" spans="2:3" x14ac:dyDescent="0.2">
      <c r="B170" s="12"/>
      <c r="C170" s="12"/>
    </row>
    <row r="171" spans="2:3" x14ac:dyDescent="0.2">
      <c r="B171" s="12"/>
      <c r="C171" s="12"/>
    </row>
    <row r="172" spans="2:3" x14ac:dyDescent="0.2">
      <c r="B172" s="12"/>
      <c r="C172" s="12"/>
    </row>
  </sheetData>
  <conditionalFormatting sqref="A23">
    <cfRule type="expression" dxfId="1" priority="2">
      <formula>A23=FALSE</formula>
    </cfRule>
  </conditionalFormatting>
  <conditionalFormatting sqref="A24">
    <cfRule type="expression" dxfId="0" priority="1">
      <formula>A24=FALSE</formula>
    </cfRule>
  </conditionalFormatting>
  <hyperlinks>
    <hyperlink ref="A1:G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62" t="s">
        <v>2</v>
      </c>
      <c r="B1" s="62"/>
      <c r="C1" s="62"/>
      <c r="D1" s="62"/>
      <c r="E1" s="62"/>
      <c r="F1" s="62"/>
      <c r="G1" s="62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F-test</vt:lpstr>
      <vt:lpstr>Пакет анализа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2025-01-01T10:38:37Z</dcterms:modified>
</cp:coreProperties>
</file>