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егрессия\"/>
    </mc:Choice>
  </mc:AlternateContent>
  <bookViews>
    <workbookView xWindow="360" yWindow="420" windowWidth="18795" windowHeight="12915" tabRatio="719"/>
  </bookViews>
  <sheets>
    <sheet name="Линейный" sheetId="6" r:id="rId1"/>
    <sheet name="Нелинейный" sheetId="9" r:id="rId2"/>
    <sheet name="Нет корреляции" sheetId="10" r:id="rId3"/>
    <sheet name="3-переменных" sheetId="11" r:id="rId4"/>
    <sheet name="Matrix" sheetId="12" r:id="rId5"/>
    <sheet name="EXCEL2.RU" sheetId="3" r:id="rId6"/>
  </sheets>
  <definedNames>
    <definedName name="anscount" hidden="1">2</definedName>
    <definedName name="limcount" hidden="1">2</definedName>
    <definedName name="sencount" hidden="1">4</definedName>
    <definedName name="solver_eng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neg" localSheetId="3" hidden="1">1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um" localSheetId="3" hidden="1">0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opt" localSheetId="3" hidden="1">'3-переменных'!#REF!</definedName>
    <definedName name="solver_opt" localSheetId="0" hidden="1">Линейный!#REF!</definedName>
    <definedName name="solver_opt" localSheetId="1" hidden="1">Нелинейный!#REF!</definedName>
    <definedName name="solver_opt" localSheetId="2" hidden="1">'Нет корреляции'!#REF!</definedName>
    <definedName name="solver_typ" localSheetId="3" hidden="1">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M7" i="12" l="1"/>
  <c r="U38" i="12" s="1"/>
  <c r="N58" i="12"/>
  <c r="J46" i="12"/>
  <c r="F34" i="12"/>
  <c r="J19" i="12"/>
  <c r="E20" i="12"/>
  <c r="E8" i="12"/>
  <c r="F7" i="12"/>
  <c r="F9" i="11"/>
  <c r="H9" i="11" s="1"/>
  <c r="E9" i="11"/>
  <c r="G9" i="11" s="1"/>
  <c r="M8" i="12" l="1"/>
  <c r="F14" i="11"/>
  <c r="F18" i="11"/>
  <c r="F22" i="11"/>
  <c r="F26" i="11"/>
  <c r="F30" i="11"/>
  <c r="F34" i="11"/>
  <c r="F38" i="11"/>
  <c r="F42" i="11"/>
  <c r="H45" i="11"/>
  <c r="H46" i="11"/>
  <c r="H50" i="11"/>
  <c r="H54" i="11"/>
  <c r="H58" i="11"/>
  <c r="H62" i="11"/>
  <c r="H11" i="11"/>
  <c r="G11" i="11"/>
  <c r="H12" i="11"/>
  <c r="G12" i="11"/>
  <c r="H13" i="11"/>
  <c r="G13" i="11"/>
  <c r="H14" i="11"/>
  <c r="G14" i="11"/>
  <c r="H15" i="11"/>
  <c r="G15" i="11"/>
  <c r="H16" i="11"/>
  <c r="G16" i="11"/>
  <c r="H17" i="11"/>
  <c r="G17" i="11"/>
  <c r="H18" i="11"/>
  <c r="G18" i="11"/>
  <c r="H19" i="11"/>
  <c r="G19" i="11"/>
  <c r="H20" i="11"/>
  <c r="G20" i="11"/>
  <c r="H21" i="11"/>
  <c r="G21" i="11"/>
  <c r="H22" i="11"/>
  <c r="G22" i="11"/>
  <c r="H23" i="11"/>
  <c r="G23" i="11"/>
  <c r="H24" i="11"/>
  <c r="G24" i="11"/>
  <c r="H25" i="11"/>
  <c r="G25" i="11"/>
  <c r="H26" i="11"/>
  <c r="G26" i="11"/>
  <c r="H27" i="11"/>
  <c r="G27" i="11"/>
  <c r="H28" i="11"/>
  <c r="G28" i="11"/>
  <c r="H29" i="11"/>
  <c r="G29" i="11"/>
  <c r="H30" i="11"/>
  <c r="G30" i="11"/>
  <c r="H31" i="11"/>
  <c r="G31" i="11"/>
  <c r="H32" i="11"/>
  <c r="G32" i="11"/>
  <c r="H33" i="11"/>
  <c r="G33" i="11"/>
  <c r="H34" i="11"/>
  <c r="G34" i="11"/>
  <c r="H35" i="11"/>
  <c r="G35" i="11"/>
  <c r="H36" i="11"/>
  <c r="G36" i="11"/>
  <c r="H37" i="11"/>
  <c r="G37" i="11"/>
  <c r="H38" i="11"/>
  <c r="G38" i="11"/>
  <c r="H39" i="11"/>
  <c r="G39" i="11"/>
  <c r="H40" i="11"/>
  <c r="G40" i="11"/>
  <c r="H41" i="11"/>
  <c r="G41" i="11"/>
  <c r="H42" i="11"/>
  <c r="G42" i="11"/>
  <c r="H43" i="11"/>
  <c r="G43" i="11"/>
  <c r="H44" i="11"/>
  <c r="G44" i="11"/>
  <c r="G45" i="11"/>
  <c r="G46" i="11"/>
  <c r="H47" i="11"/>
  <c r="G47" i="11"/>
  <c r="H48" i="11"/>
  <c r="G48" i="11"/>
  <c r="H49" i="11"/>
  <c r="G49" i="11"/>
  <c r="G50" i="11"/>
  <c r="H51" i="11"/>
  <c r="G51" i="11"/>
  <c r="H52" i="11"/>
  <c r="G52" i="11"/>
  <c r="H53" i="11"/>
  <c r="G53" i="11"/>
  <c r="G54" i="11"/>
  <c r="H55" i="11"/>
  <c r="G55" i="11"/>
  <c r="H56" i="11"/>
  <c r="G56" i="11"/>
  <c r="H57" i="11"/>
  <c r="G57" i="11"/>
  <c r="G58" i="11"/>
  <c r="H59" i="11"/>
  <c r="G59" i="11"/>
  <c r="H60" i="11"/>
  <c r="G60" i="11"/>
  <c r="H61" i="11"/>
  <c r="G61" i="11"/>
  <c r="G62" i="11"/>
  <c r="H63" i="11"/>
  <c r="G63" i="11"/>
  <c r="H64" i="11"/>
  <c r="G64" i="11"/>
  <c r="H65" i="11"/>
  <c r="G65" i="11"/>
  <c r="G10" i="11"/>
  <c r="H10" i="11"/>
  <c r="F11" i="11"/>
  <c r="E11" i="11"/>
  <c r="F12" i="11"/>
  <c r="E12" i="11"/>
  <c r="F13" i="11"/>
  <c r="E13" i="11"/>
  <c r="E14" i="11"/>
  <c r="F15" i="11"/>
  <c r="E15" i="11"/>
  <c r="F16" i="11"/>
  <c r="E16" i="11"/>
  <c r="F17" i="11"/>
  <c r="E17" i="11"/>
  <c r="E18" i="11"/>
  <c r="F19" i="11"/>
  <c r="E19" i="11"/>
  <c r="F20" i="11"/>
  <c r="E20" i="11"/>
  <c r="F21" i="11"/>
  <c r="E21" i="11"/>
  <c r="E22" i="11"/>
  <c r="F23" i="11"/>
  <c r="E23" i="11"/>
  <c r="F24" i="11"/>
  <c r="E24" i="11"/>
  <c r="F25" i="11"/>
  <c r="E25" i="11"/>
  <c r="E26" i="11"/>
  <c r="F27" i="11"/>
  <c r="E27" i="11"/>
  <c r="F28" i="11"/>
  <c r="E28" i="11"/>
  <c r="F29" i="11"/>
  <c r="E29" i="11"/>
  <c r="E30" i="11"/>
  <c r="F31" i="11"/>
  <c r="E31" i="11"/>
  <c r="F32" i="11"/>
  <c r="E32" i="11"/>
  <c r="F33" i="11"/>
  <c r="E33" i="11"/>
  <c r="E34" i="11"/>
  <c r="F35" i="11"/>
  <c r="E35" i="11"/>
  <c r="F36" i="11"/>
  <c r="E36" i="11"/>
  <c r="F37" i="11"/>
  <c r="E37" i="11"/>
  <c r="E38" i="11"/>
  <c r="F39" i="11"/>
  <c r="E39" i="11"/>
  <c r="F40" i="11"/>
  <c r="E40" i="11"/>
  <c r="F41" i="11"/>
  <c r="E41" i="11"/>
  <c r="E42" i="11"/>
  <c r="F43" i="11"/>
  <c r="E43" i="11"/>
  <c r="F44" i="11"/>
  <c r="E44" i="11"/>
  <c r="F45" i="11"/>
  <c r="E45" i="11"/>
  <c r="F46" i="11"/>
  <c r="E46" i="11"/>
  <c r="F47" i="11"/>
  <c r="E47" i="11"/>
  <c r="F48" i="11"/>
  <c r="E48" i="11"/>
  <c r="F49" i="11"/>
  <c r="E49" i="11"/>
  <c r="F50" i="11"/>
  <c r="E50" i="11"/>
  <c r="F51" i="11"/>
  <c r="E51" i="11"/>
  <c r="F52" i="11"/>
  <c r="E52" i="11"/>
  <c r="F53" i="11"/>
  <c r="E53" i="11"/>
  <c r="F54" i="11"/>
  <c r="E54" i="11"/>
  <c r="F55" i="11"/>
  <c r="E55" i="11"/>
  <c r="F56" i="11"/>
  <c r="E56" i="11"/>
  <c r="F57" i="11"/>
  <c r="E57" i="11"/>
  <c r="F58" i="11"/>
  <c r="E58" i="11"/>
  <c r="F59" i="11"/>
  <c r="E59" i="11"/>
  <c r="F60" i="11"/>
  <c r="E60" i="11"/>
  <c r="F61" i="11"/>
  <c r="E61" i="11"/>
  <c r="F62" i="11"/>
  <c r="E62" i="11"/>
  <c r="F63" i="11"/>
  <c r="E63" i="11"/>
  <c r="F64" i="11"/>
  <c r="E64" i="11"/>
  <c r="F65" i="11"/>
  <c r="E65" i="11"/>
  <c r="E10" i="11"/>
  <c r="F10" i="11"/>
  <c r="B9" i="10" l="1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50" i="10"/>
  <c r="C50" i="10"/>
  <c r="B51" i="10"/>
  <c r="C51" i="10"/>
  <c r="B52" i="10"/>
  <c r="C52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8" i="10"/>
  <c r="B8" i="10"/>
  <c r="F33" i="9"/>
  <c r="G41" i="9"/>
  <c r="F45" i="9"/>
  <c r="G45" i="9"/>
  <c r="F49" i="9"/>
  <c r="F61" i="9"/>
  <c r="G61" i="9"/>
  <c r="F68" i="9"/>
  <c r="G73" i="9"/>
  <c r="F77" i="9"/>
  <c r="F81" i="9"/>
  <c r="F84" i="9"/>
  <c r="G89" i="9"/>
  <c r="H29" i="9"/>
  <c r="G29" i="9"/>
  <c r="F29" i="9"/>
  <c r="C29" i="9" s="1"/>
  <c r="B90" i="9"/>
  <c r="F90" i="9" s="1"/>
  <c r="B89" i="9"/>
  <c r="H89" i="9" s="1"/>
  <c r="B88" i="9"/>
  <c r="H88" i="9" s="1"/>
  <c r="B87" i="9"/>
  <c r="G87" i="9" s="1"/>
  <c r="B86" i="9"/>
  <c r="F86" i="9" s="1"/>
  <c r="B85" i="9"/>
  <c r="H85" i="9" s="1"/>
  <c r="B84" i="9"/>
  <c r="H84" i="9" s="1"/>
  <c r="B83" i="9"/>
  <c r="G83" i="9" s="1"/>
  <c r="B82" i="9"/>
  <c r="F82" i="9" s="1"/>
  <c r="B81" i="9"/>
  <c r="H81" i="9" s="1"/>
  <c r="B80" i="9"/>
  <c r="H80" i="9" s="1"/>
  <c r="B79" i="9"/>
  <c r="G79" i="9" s="1"/>
  <c r="B78" i="9"/>
  <c r="F78" i="9" s="1"/>
  <c r="B77" i="9"/>
  <c r="H77" i="9" s="1"/>
  <c r="B76" i="9"/>
  <c r="H76" i="9" s="1"/>
  <c r="B75" i="9"/>
  <c r="G75" i="9" s="1"/>
  <c r="B74" i="9"/>
  <c r="F74" i="9" s="1"/>
  <c r="B73" i="9"/>
  <c r="H73" i="9" s="1"/>
  <c r="B72" i="9"/>
  <c r="H72" i="9" s="1"/>
  <c r="B71" i="9"/>
  <c r="G71" i="9" s="1"/>
  <c r="B70" i="9"/>
  <c r="F70" i="9" s="1"/>
  <c r="B69" i="9"/>
  <c r="H69" i="9" s="1"/>
  <c r="B68" i="9"/>
  <c r="H68" i="9" s="1"/>
  <c r="B67" i="9"/>
  <c r="G67" i="9" s="1"/>
  <c r="B66" i="9"/>
  <c r="F66" i="9" s="1"/>
  <c r="B65" i="9"/>
  <c r="H65" i="9" s="1"/>
  <c r="B64" i="9"/>
  <c r="H64" i="9" s="1"/>
  <c r="B63" i="9"/>
  <c r="G63" i="9" s="1"/>
  <c r="B62" i="9"/>
  <c r="F62" i="9" s="1"/>
  <c r="B61" i="9"/>
  <c r="H61" i="9" s="1"/>
  <c r="B60" i="9"/>
  <c r="H60" i="9" s="1"/>
  <c r="B59" i="9"/>
  <c r="G59" i="9" s="1"/>
  <c r="B58" i="9"/>
  <c r="F58" i="9" s="1"/>
  <c r="B57" i="9"/>
  <c r="H57" i="9" s="1"/>
  <c r="B56" i="9"/>
  <c r="H56" i="9" s="1"/>
  <c r="B55" i="9"/>
  <c r="G55" i="9" s="1"/>
  <c r="B54" i="9"/>
  <c r="F54" i="9" s="1"/>
  <c r="B53" i="9"/>
  <c r="H53" i="9" s="1"/>
  <c r="B52" i="9"/>
  <c r="H52" i="9" s="1"/>
  <c r="B51" i="9"/>
  <c r="G51" i="9" s="1"/>
  <c r="B50" i="9"/>
  <c r="F50" i="9" s="1"/>
  <c r="B49" i="9"/>
  <c r="H49" i="9" s="1"/>
  <c r="B48" i="9"/>
  <c r="H48" i="9" s="1"/>
  <c r="B47" i="9"/>
  <c r="G47" i="9" s="1"/>
  <c r="B46" i="9"/>
  <c r="F46" i="9" s="1"/>
  <c r="B45" i="9"/>
  <c r="H45" i="9" s="1"/>
  <c r="B44" i="9"/>
  <c r="H44" i="9" s="1"/>
  <c r="B43" i="9"/>
  <c r="G43" i="9" s="1"/>
  <c r="B42" i="9"/>
  <c r="F42" i="9" s="1"/>
  <c r="B41" i="9"/>
  <c r="H41" i="9" s="1"/>
  <c r="B40" i="9"/>
  <c r="H40" i="9" s="1"/>
  <c r="B39" i="9"/>
  <c r="G39" i="9" s="1"/>
  <c r="B38" i="9"/>
  <c r="F38" i="9" s="1"/>
  <c r="B37" i="9"/>
  <c r="H37" i="9" s="1"/>
  <c r="B36" i="9"/>
  <c r="H36" i="9" s="1"/>
  <c r="B35" i="9"/>
  <c r="G35" i="9" s="1"/>
  <c r="B34" i="9"/>
  <c r="F34" i="9" s="1"/>
  <c r="B33" i="9"/>
  <c r="H33" i="9" s="1"/>
  <c r="B32" i="9"/>
  <c r="H32" i="9" s="1"/>
  <c r="B31" i="9"/>
  <c r="G31" i="9" s="1"/>
  <c r="B30" i="9"/>
  <c r="G30" i="9" s="1"/>
  <c r="B16" i="9"/>
  <c r="B56" i="6"/>
  <c r="C56" i="6" s="1"/>
  <c r="B57" i="6"/>
  <c r="C57" i="6" s="1"/>
  <c r="B58" i="6"/>
  <c r="C58" i="6" s="1"/>
  <c r="B59" i="6"/>
  <c r="C59" i="6" s="1"/>
  <c r="B60" i="6"/>
  <c r="C60" i="6" s="1"/>
  <c r="B61" i="6"/>
  <c r="C61" i="6" s="1"/>
  <c r="B62" i="6"/>
  <c r="C62" i="6" s="1"/>
  <c r="B63" i="6"/>
  <c r="C63" i="6" s="1"/>
  <c r="B64" i="6"/>
  <c r="C64" i="6" s="1"/>
  <c r="B65" i="6"/>
  <c r="C65" i="6" s="1"/>
  <c r="B66" i="6"/>
  <c r="C66" i="6" s="1"/>
  <c r="B67" i="6"/>
  <c r="C67" i="6" s="1"/>
  <c r="B68" i="6"/>
  <c r="C68" i="6" s="1"/>
  <c r="B69" i="6"/>
  <c r="C69" i="6" s="1"/>
  <c r="B70" i="6"/>
  <c r="C70" i="6" s="1"/>
  <c r="B71" i="6"/>
  <c r="C71" i="6" s="1"/>
  <c r="B72" i="6"/>
  <c r="C72" i="6" s="1"/>
  <c r="B73" i="6"/>
  <c r="C73" i="6" s="1"/>
  <c r="B74" i="6"/>
  <c r="C74" i="6" s="1"/>
  <c r="B75" i="6"/>
  <c r="C75" i="6" s="1"/>
  <c r="B76" i="6"/>
  <c r="C76" i="6"/>
  <c r="B77" i="6"/>
  <c r="C77" i="6" s="1"/>
  <c r="B78" i="6"/>
  <c r="C78" i="6" s="1"/>
  <c r="B79" i="6"/>
  <c r="C7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53" i="6"/>
  <c r="C53" i="6" s="1"/>
  <c r="B54" i="6"/>
  <c r="C54" i="6" s="1"/>
  <c r="B55" i="6"/>
  <c r="C55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19" i="6"/>
  <c r="C19" i="6" s="1"/>
  <c r="B11" i="6"/>
  <c r="B12" i="6" s="1"/>
  <c r="E37" i="6" l="1"/>
  <c r="E33" i="6"/>
  <c r="E29" i="6"/>
  <c r="E25" i="6"/>
  <c r="E21" i="6"/>
  <c r="E53" i="6"/>
  <c r="E49" i="6"/>
  <c r="E45" i="6"/>
  <c r="E41" i="6"/>
  <c r="E77" i="6"/>
  <c r="E74" i="6"/>
  <c r="E70" i="6"/>
  <c r="E66" i="6"/>
  <c r="E62" i="6"/>
  <c r="E58" i="6"/>
  <c r="G90" i="9"/>
  <c r="G70" i="9"/>
  <c r="H54" i="9"/>
  <c r="H34" i="9"/>
  <c r="E19" i="6"/>
  <c r="D28" i="6"/>
  <c r="E36" i="6"/>
  <c r="E32" i="6"/>
  <c r="E28" i="6"/>
  <c r="E24" i="6"/>
  <c r="E20" i="6"/>
  <c r="E52" i="6"/>
  <c r="E48" i="6"/>
  <c r="E44" i="6"/>
  <c r="E40" i="6"/>
  <c r="E76" i="6"/>
  <c r="E73" i="6"/>
  <c r="E69" i="6"/>
  <c r="E65" i="6"/>
  <c r="E61" i="6"/>
  <c r="E57" i="6"/>
  <c r="H82" i="9"/>
  <c r="G74" i="9"/>
  <c r="G54" i="9"/>
  <c r="H38" i="9"/>
  <c r="E39" i="6"/>
  <c r="E35" i="6"/>
  <c r="E31" i="6"/>
  <c r="E27" i="6"/>
  <c r="E23" i="6"/>
  <c r="E55" i="6"/>
  <c r="E51" i="6"/>
  <c r="E47" i="6"/>
  <c r="E43" i="6"/>
  <c r="E79" i="6"/>
  <c r="E72" i="6"/>
  <c r="E68" i="6"/>
  <c r="E64" i="6"/>
  <c r="E60" i="6"/>
  <c r="E56" i="6"/>
  <c r="H86" i="9"/>
  <c r="H66" i="9"/>
  <c r="G58" i="9"/>
  <c r="F52" i="9"/>
  <c r="C52" i="9" s="1"/>
  <c r="G38" i="9"/>
  <c r="E38" i="6"/>
  <c r="E34" i="6"/>
  <c r="E30" i="6"/>
  <c r="E26" i="6"/>
  <c r="E22" i="6"/>
  <c r="E54" i="6"/>
  <c r="E50" i="6"/>
  <c r="E46" i="6"/>
  <c r="E42" i="6"/>
  <c r="E78" i="6"/>
  <c r="E75" i="6"/>
  <c r="E71" i="6"/>
  <c r="E67" i="6"/>
  <c r="E63" i="6"/>
  <c r="E59" i="6"/>
  <c r="G86" i="9"/>
  <c r="G77" i="9"/>
  <c r="H70" i="9"/>
  <c r="F65" i="9"/>
  <c r="C65" i="9" s="1"/>
  <c r="G57" i="9"/>
  <c r="H50" i="9"/>
  <c r="G42" i="9"/>
  <c r="F36" i="9"/>
  <c r="C36" i="9" s="1"/>
  <c r="D23" i="6"/>
  <c r="D27" i="6"/>
  <c r="D31" i="6"/>
  <c r="D35" i="6"/>
  <c r="D39" i="6"/>
  <c r="D43" i="6"/>
  <c r="D47" i="6"/>
  <c r="D51" i="6"/>
  <c r="D55" i="6"/>
  <c r="D59" i="6"/>
  <c r="D63" i="6"/>
  <c r="D67" i="6"/>
  <c r="D71" i="6"/>
  <c r="D75" i="6"/>
  <c r="D79" i="6"/>
  <c r="D20" i="6"/>
  <c r="D36" i="6"/>
  <c r="D44" i="6"/>
  <c r="D52" i="6"/>
  <c r="D60" i="6"/>
  <c r="D68" i="6"/>
  <c r="D76" i="6"/>
  <c r="D21" i="6"/>
  <c r="D25" i="6"/>
  <c r="D29" i="6"/>
  <c r="D33" i="6"/>
  <c r="D37" i="6"/>
  <c r="D41" i="6"/>
  <c r="D45" i="6"/>
  <c r="D49" i="6"/>
  <c r="D53" i="6"/>
  <c r="D57" i="6"/>
  <c r="D61" i="6"/>
  <c r="D65" i="6"/>
  <c r="D69" i="6"/>
  <c r="D73" i="6"/>
  <c r="D77" i="6"/>
  <c r="D22" i="6"/>
  <c r="D26" i="6"/>
  <c r="D30" i="6"/>
  <c r="D34" i="6"/>
  <c r="D38" i="6"/>
  <c r="D42" i="6"/>
  <c r="D46" i="6"/>
  <c r="D50" i="6"/>
  <c r="D54" i="6"/>
  <c r="D58" i="6"/>
  <c r="D62" i="6"/>
  <c r="D66" i="6"/>
  <c r="D70" i="6"/>
  <c r="D74" i="6"/>
  <c r="D78" i="6"/>
  <c r="D24" i="6"/>
  <c r="D32" i="6"/>
  <c r="D40" i="6"/>
  <c r="D48" i="6"/>
  <c r="D56" i="6"/>
  <c r="D64" i="6"/>
  <c r="D72" i="6"/>
  <c r="D19" i="6"/>
  <c r="F64" i="9"/>
  <c r="C64" i="9" s="1"/>
  <c r="F32" i="9"/>
  <c r="F89" i="9"/>
  <c r="G85" i="9"/>
  <c r="G82" i="9"/>
  <c r="H78" i="9"/>
  <c r="F76" i="9"/>
  <c r="C76" i="9" s="1"/>
  <c r="F73" i="9"/>
  <c r="C73" i="9" s="1"/>
  <c r="G69" i="9"/>
  <c r="G66" i="9"/>
  <c r="H62" i="9"/>
  <c r="F60" i="9"/>
  <c r="C60" i="9" s="1"/>
  <c r="F57" i="9"/>
  <c r="C57" i="9" s="1"/>
  <c r="G53" i="9"/>
  <c r="G50" i="9"/>
  <c r="H46" i="9"/>
  <c r="F44" i="9"/>
  <c r="C44" i="9" s="1"/>
  <c r="F41" i="9"/>
  <c r="G37" i="9"/>
  <c r="G34" i="9"/>
  <c r="F80" i="9"/>
  <c r="C80" i="9" s="1"/>
  <c r="F48" i="9"/>
  <c r="H90" i="9"/>
  <c r="F88" i="9"/>
  <c r="C88" i="9" s="1"/>
  <c r="F85" i="9"/>
  <c r="C85" i="9" s="1"/>
  <c r="G81" i="9"/>
  <c r="G78" i="9"/>
  <c r="H74" i="9"/>
  <c r="F72" i="9"/>
  <c r="C72" i="9" s="1"/>
  <c r="F69" i="9"/>
  <c r="G65" i="9"/>
  <c r="G62" i="9"/>
  <c r="H58" i="9"/>
  <c r="F56" i="9"/>
  <c r="F53" i="9"/>
  <c r="G49" i="9"/>
  <c r="G46" i="9"/>
  <c r="H42" i="9"/>
  <c r="F40" i="9"/>
  <c r="F37" i="9"/>
  <c r="G33" i="9"/>
  <c r="H87" i="9"/>
  <c r="H83" i="9"/>
  <c r="H75" i="9"/>
  <c r="H71" i="9"/>
  <c r="H67" i="9"/>
  <c r="H59" i="9"/>
  <c r="H51" i="9"/>
  <c r="H43" i="9"/>
  <c r="H35" i="9"/>
  <c r="H30" i="9"/>
  <c r="G88" i="9"/>
  <c r="F87" i="9"/>
  <c r="C87" i="9" s="1"/>
  <c r="G84" i="9"/>
  <c r="F83" i="9"/>
  <c r="C83" i="9" s="1"/>
  <c r="G80" i="9"/>
  <c r="F79" i="9"/>
  <c r="C79" i="9" s="1"/>
  <c r="G76" i="9"/>
  <c r="F75" i="9"/>
  <c r="C75" i="9" s="1"/>
  <c r="G72" i="9"/>
  <c r="F71" i="9"/>
  <c r="C71" i="9" s="1"/>
  <c r="G68" i="9"/>
  <c r="F67" i="9"/>
  <c r="C67" i="9" s="1"/>
  <c r="G64" i="9"/>
  <c r="F63" i="9"/>
  <c r="C63" i="9" s="1"/>
  <c r="G60" i="9"/>
  <c r="F59" i="9"/>
  <c r="C59" i="9" s="1"/>
  <c r="G56" i="9"/>
  <c r="F55" i="9"/>
  <c r="C55" i="9" s="1"/>
  <c r="G52" i="9"/>
  <c r="F51" i="9"/>
  <c r="C51" i="9" s="1"/>
  <c r="G48" i="9"/>
  <c r="F47" i="9"/>
  <c r="C47" i="9" s="1"/>
  <c r="G44" i="9"/>
  <c r="F43" i="9"/>
  <c r="C43" i="9" s="1"/>
  <c r="G40" i="9"/>
  <c r="F39" i="9"/>
  <c r="C39" i="9" s="1"/>
  <c r="G36" i="9"/>
  <c r="F35" i="9"/>
  <c r="C35" i="9" s="1"/>
  <c r="G32" i="9"/>
  <c r="F31" i="9"/>
  <c r="C31" i="9" s="1"/>
  <c r="H79" i="9"/>
  <c r="H63" i="9"/>
  <c r="H55" i="9"/>
  <c r="H47" i="9"/>
  <c r="H39" i="9"/>
  <c r="H31" i="9"/>
  <c r="C40" i="9"/>
  <c r="C84" i="9"/>
  <c r="C48" i="9"/>
  <c r="C89" i="9"/>
  <c r="C81" i="9"/>
  <c r="C77" i="9"/>
  <c r="C69" i="9"/>
  <c r="C61" i="9"/>
  <c r="C53" i="9"/>
  <c r="C49" i="9"/>
  <c r="C45" i="9"/>
  <c r="C41" i="9"/>
  <c r="C37" i="9"/>
  <c r="C33" i="9"/>
  <c r="C68" i="9"/>
  <c r="C56" i="9"/>
  <c r="C90" i="9"/>
  <c r="C86" i="9"/>
  <c r="C82" i="9"/>
  <c r="C78" i="9"/>
  <c r="C74" i="9"/>
  <c r="C70" i="9"/>
  <c r="C66" i="9"/>
  <c r="C62" i="9"/>
  <c r="C58" i="9"/>
  <c r="C54" i="9"/>
  <c r="C50" i="9"/>
  <c r="C46" i="9"/>
  <c r="C42" i="9"/>
  <c r="C38" i="9"/>
  <c r="C34" i="9"/>
  <c r="C32" i="9"/>
  <c r="F30" i="9"/>
  <c r="C30" i="9" s="1"/>
  <c r="B17" i="9"/>
  <c r="D30" i="9" l="1"/>
  <c r="D31" i="9"/>
  <c r="D35" i="9"/>
  <c r="D39" i="9"/>
  <c r="D43" i="9"/>
  <c r="D47" i="9"/>
  <c r="D51" i="9"/>
  <c r="D55" i="9"/>
  <c r="D59" i="9"/>
  <c r="D63" i="9"/>
  <c r="D67" i="9"/>
  <c r="D71" i="9"/>
  <c r="D75" i="9"/>
  <c r="D79" i="9"/>
  <c r="D83" i="9"/>
  <c r="D87" i="9"/>
  <c r="D33" i="9"/>
  <c r="D45" i="9"/>
  <c r="D53" i="9"/>
  <c r="D65" i="9"/>
  <c r="D73" i="9"/>
  <c r="D81" i="9"/>
  <c r="D89" i="9"/>
  <c r="D38" i="9"/>
  <c r="D46" i="9"/>
  <c r="D54" i="9"/>
  <c r="D62" i="9"/>
  <c r="D70" i="9"/>
  <c r="D78" i="9"/>
  <c r="D86" i="9"/>
  <c r="D32" i="9"/>
  <c r="D36" i="9"/>
  <c r="D40" i="9"/>
  <c r="D44" i="9"/>
  <c r="D48" i="9"/>
  <c r="D52" i="9"/>
  <c r="D56" i="9"/>
  <c r="D60" i="9"/>
  <c r="D64" i="9"/>
  <c r="D68" i="9"/>
  <c r="D72" i="9"/>
  <c r="D76" i="9"/>
  <c r="D80" i="9"/>
  <c r="D84" i="9"/>
  <c r="D88" i="9"/>
  <c r="D37" i="9"/>
  <c r="D41" i="9"/>
  <c r="D49" i="9"/>
  <c r="D57" i="9"/>
  <c r="D61" i="9"/>
  <c r="D69" i="9"/>
  <c r="D77" i="9"/>
  <c r="D85" i="9"/>
  <c r="D34" i="9"/>
  <c r="D42" i="9"/>
  <c r="D50" i="9"/>
  <c r="D58" i="9"/>
  <c r="D66" i="9"/>
  <c r="D74" i="9"/>
  <c r="D82" i="9"/>
  <c r="D90" i="9"/>
</calcChain>
</file>

<file path=xl/sharedStrings.xml><?xml version="1.0" encoding="utf-8"?>
<sst xmlns="http://schemas.openxmlformats.org/spreadsheetml/2006/main" count="96" uniqueCount="63">
  <si>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</si>
  <si>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</si>
  <si>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</si>
  <si>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</si>
  <si>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</si>
  <si>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Данные</t>
  </si>
  <si>
    <t>Диаграмма рассеяния в MS EXCEL</t>
  </si>
  <si>
    <t>а</t>
  </si>
  <si>
    <t>Y=aX+b</t>
  </si>
  <si>
    <t>b</t>
  </si>
  <si>
    <t>Xнач</t>
  </si>
  <si>
    <t>Хшаг</t>
  </si>
  <si>
    <t>Хкон</t>
  </si>
  <si>
    <t>Значения</t>
  </si>
  <si>
    <t>Х</t>
  </si>
  <si>
    <t>Хкол-во точек</t>
  </si>
  <si>
    <t>Y норм.разбр.</t>
  </si>
  <si>
    <t>Y тренд</t>
  </si>
  <si>
    <t>Линейный тренд</t>
  </si>
  <si>
    <t>Для пост. разброса</t>
  </si>
  <si>
    <t>Для перем. разброса</t>
  </si>
  <si>
    <t>от среднего Y</t>
  </si>
  <si>
    <t>Y норм.разбр. (гомоскедастичность)</t>
  </si>
  <si>
    <t>Y норм.разбр. (гетероскедастичность)</t>
  </si>
  <si>
    <t>Квадратичный тренд</t>
  </si>
  <si>
    <r>
      <t>Y=aX</t>
    </r>
    <r>
      <rPr>
        <b/>
        <vertAlign val="super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+bХ+с</t>
    </r>
  </si>
  <si>
    <t>с</t>
  </si>
  <si>
    <t>Параметры</t>
  </si>
  <si>
    <t>Экспоненциальный тренд</t>
  </si>
  <si>
    <t>Y=a*EXP(bХ)+c</t>
  </si>
  <si>
    <t>Синусоидальный тренд</t>
  </si>
  <si>
    <t>Y=(a+bX)*sin(Х/T+c)+d</t>
  </si>
  <si>
    <t>d</t>
  </si>
  <si>
    <t>T</t>
  </si>
  <si>
    <t>Нет корреляции</t>
  </si>
  <si>
    <t>Y</t>
  </si>
  <si>
    <t>Нелинейные тренды</t>
  </si>
  <si>
    <t>квадратичная зависимость от Х (гетероскедастичность)</t>
  </si>
  <si>
    <t>зависимость от среднего Y (гомоскедастичность)</t>
  </si>
  <si>
    <t>Линейный тренд (диаграмма типа График)</t>
  </si>
  <si>
    <t>Линейный тренд (диаграмма типа Точечная)</t>
  </si>
  <si>
    <t>Для диаграммы</t>
  </si>
  <si>
    <t>3 переменные на 1 диаграмме</t>
  </si>
  <si>
    <t>Производительность процесса</t>
  </si>
  <si>
    <t>Температура процесса</t>
  </si>
  <si>
    <t>Режим</t>
  </si>
  <si>
    <t>Режим1</t>
  </si>
  <si>
    <t>Режим2</t>
  </si>
  <si>
    <t>Матричная диаграмма рассеяния</t>
  </si>
  <si>
    <t>Расстояние</t>
  </si>
  <si>
    <t>Время доставки</t>
  </si>
  <si>
    <t>Размер партии</t>
  </si>
  <si>
    <t>Число переменных</t>
  </si>
  <si>
    <t>Число диаграмм</t>
  </si>
  <si>
    <t>Сокращенный вариант матричной диаграммы рассеяния</t>
  </si>
  <si>
    <t xml:space="preserve"> Полный вариант матричной диаграммы рассеяния</t>
  </si>
  <si>
    <t>Синяя диаграмма: Время доставки vs Расстояние (и наоборот)</t>
  </si>
  <si>
    <t>Красная диаграмма: Время доставки vs Размер партии (и наоборот)</t>
  </si>
  <si>
    <t>excel2.ru</t>
  </si>
  <si>
    <t>X1</t>
  </si>
  <si>
    <t>X2</t>
  </si>
  <si>
    <t>Зеленая диаграмма: Расстояние vs Размер партии (и наоборот)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</si>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</sst>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5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8" fillId="0" borderId="0" xfId="7"/>
    <xf numFmtId="0" fontId="12" fillId="4" borderId="0" xfId="7" applyFont="1" applyFill="1" applyAlignment="1">
      <alignment vertical="center" wrapText="1"/>
    </xf>
    <xf numFmtId="0" fontId="13" fillId="0" borderId="0" xfId="1" applyFont="1"/>
    <xf numFmtId="0" fontId="13" fillId="0" borderId="1" xfId="1" applyFont="1" applyBorder="1"/>
    <xf numFmtId="0" fontId="10" fillId="0" borderId="1" xfId="1" applyFont="1" applyBorder="1"/>
    <xf numFmtId="0" fontId="13" fillId="5" borderId="0" xfId="1" applyFont="1" applyFill="1"/>
    <xf numFmtId="0" fontId="10" fillId="5" borderId="0" xfId="1" applyFont="1" applyFill="1"/>
    <xf numFmtId="0" fontId="14" fillId="0" borderId="0" xfId="1" applyFont="1"/>
    <xf numFmtId="0" fontId="11" fillId="5" borderId="0" xfId="1" applyFont="1" applyFill="1"/>
    <xf numFmtId="0" fontId="4" fillId="2" borderId="0" xfId="2" applyFill="1" applyAlignment="1" applyProtection="1"/>
    <xf numFmtId="0" fontId="10" fillId="6" borderId="1" xfId="1" applyFont="1" applyFill="1" applyBorder="1"/>
    <xf numFmtId="0" fontId="10" fillId="0" borderId="1" xfId="1" applyFont="1" applyFill="1" applyBorder="1"/>
    <xf numFmtId="165" fontId="10" fillId="0" borderId="0" xfId="1" applyNumberFormat="1" applyFont="1"/>
    <xf numFmtId="9" fontId="10" fillId="6" borderId="1" xfId="9" applyFont="1" applyFill="1" applyBorder="1"/>
    <xf numFmtId="0" fontId="13" fillId="0" borderId="0" xfId="1" applyFont="1" applyAlignment="1">
      <alignment wrapText="1"/>
    </xf>
    <xf numFmtId="0" fontId="13" fillId="0" borderId="1" xfId="1" applyFont="1" applyBorder="1" applyAlignment="1">
      <alignment wrapText="1"/>
    </xf>
    <xf numFmtId="0" fontId="13" fillId="0" borderId="1" xfId="1" applyFont="1" applyBorder="1" applyAlignment="1">
      <alignment vertical="top" wrapText="1"/>
    </xf>
    <xf numFmtId="0" fontId="13" fillId="7" borderId="1" xfId="1" applyFont="1" applyFill="1" applyBorder="1" applyAlignment="1">
      <alignment vertical="top" wrapText="1"/>
    </xf>
    <xf numFmtId="0" fontId="13" fillId="8" borderId="1" xfId="1" applyFont="1" applyFill="1" applyBorder="1" applyAlignment="1">
      <alignment vertical="top" wrapText="1"/>
    </xf>
    <xf numFmtId="166" fontId="10" fillId="0" borderId="0" xfId="1" applyNumberFormat="1" applyFont="1"/>
    <xf numFmtId="0" fontId="13" fillId="7" borderId="3" xfId="1" applyFont="1" applyFill="1" applyBorder="1" applyAlignment="1">
      <alignment horizontal="centerContinuous"/>
    </xf>
    <xf numFmtId="0" fontId="13" fillId="8" borderId="3" xfId="1" applyFont="1" applyFill="1" applyBorder="1" applyAlignment="1">
      <alignment horizontal="centerContinuous"/>
    </xf>
    <xf numFmtId="0" fontId="0" fillId="0" borderId="1" xfId="0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0" fillId="0" borderId="0" xfId="0" applyAlignment="1">
      <alignment horizontal="centerContinuous"/>
    </xf>
    <xf numFmtId="0" fontId="0" fillId="9" borderId="1" xfId="0" applyFill="1" applyBorder="1" applyAlignment="1">
      <alignment horizontal="centerContinuous"/>
    </xf>
    <xf numFmtId="0" fontId="21" fillId="0" borderId="12" xfId="0" applyFont="1" applyBorder="1" applyAlignment="1">
      <alignment horizontal="centerContinuous" vertical="top"/>
    </xf>
    <xf numFmtId="0" fontId="0" fillId="0" borderId="13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2" fillId="0" borderId="0" xfId="0" applyFont="1" applyAlignment="1">
      <alignment vertical="top"/>
    </xf>
    <xf numFmtId="0" fontId="22" fillId="0" borderId="1" xfId="0" applyFont="1" applyBorder="1" applyAlignment="1"/>
    <xf numFmtId="0" fontId="22" fillId="0" borderId="1" xfId="0" applyFont="1" applyBorder="1"/>
    <xf numFmtId="0" fontId="0" fillId="9" borderId="14" xfId="0" applyFill="1" applyBorder="1" applyAlignment="1">
      <alignment horizontal="centerContinuous"/>
    </xf>
    <xf numFmtId="0" fontId="22" fillId="0" borderId="14" xfId="0" applyFont="1" applyBorder="1" applyAlignment="1"/>
    <xf numFmtId="0" fontId="22" fillId="0" borderId="14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0" fillId="9" borderId="1" xfId="0" applyFill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Линейный!$G$5</c:f>
          <c:strCache>
            <c:ptCount val="1"/>
            <c:pt idx="0">
              <c:v>Линейный тренд (диаграмма типа График)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85215455662987E-2"/>
          <c:y val="0.11177855602290816"/>
          <c:w val="0.89487889963121703"/>
          <c:h val="0.72664985504262947"/>
        </c:manualLayout>
      </c:layout>
      <c:lineChart>
        <c:grouping val="standard"/>
        <c:varyColors val="0"/>
        <c:ser>
          <c:idx val="0"/>
          <c:order val="0"/>
          <c:tx>
            <c:strRef>
              <c:f>Линейный!$C$18</c:f>
              <c:strCache>
                <c:ptCount val="1"/>
                <c:pt idx="0">
                  <c:v>Y тренд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Линейный!$C$19:$C$79</c:f>
              <c:numCache>
                <c:formatCode>General</c:formatCode>
                <c:ptCount val="6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3C4-A1D8-57377FFC8C7D}"/>
            </c:ext>
          </c:extLst>
        </c:ser>
        <c:ser>
          <c:idx val="2"/>
          <c:order val="1"/>
          <c:tx>
            <c:strRef>
              <c:f>Линейный!$E$18</c:f>
              <c:strCache>
                <c:ptCount val="1"/>
                <c:pt idx="0">
                  <c:v>Y норм.разбр. (гетероскедастичность)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</c:marker>
          <c:cat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Линейный!$E$19:$E$79</c:f>
              <c:numCache>
                <c:formatCode>0.000</c:formatCode>
                <c:ptCount val="61"/>
                <c:pt idx="0">
                  <c:v>29.855336531525825</c:v>
                </c:pt>
                <c:pt idx="1">
                  <c:v>29.957658164784721</c:v>
                </c:pt>
                <c:pt idx="2">
                  <c:v>31.650444167067434</c:v>
                </c:pt>
                <c:pt idx="3">
                  <c:v>33.85411496489494</c:v>
                </c:pt>
                <c:pt idx="4">
                  <c:v>34.412815449000782</c:v>
                </c:pt>
                <c:pt idx="5">
                  <c:v>35.208357643165705</c:v>
                </c:pt>
                <c:pt idx="6">
                  <c:v>35.196264436643922</c:v>
                </c:pt>
                <c:pt idx="7">
                  <c:v>39.246780155469892</c:v>
                </c:pt>
                <c:pt idx="8">
                  <c:v>38.306254328799582</c:v>
                </c:pt>
                <c:pt idx="9">
                  <c:v>38.573350310729523</c:v>
                </c:pt>
                <c:pt idx="10">
                  <c:v>42.678080632709872</c:v>
                </c:pt>
                <c:pt idx="11">
                  <c:v>40.947116486883296</c:v>
                </c:pt>
                <c:pt idx="12">
                  <c:v>42.293107812182434</c:v>
                </c:pt>
                <c:pt idx="13">
                  <c:v>43.921554348850314</c:v>
                </c:pt>
                <c:pt idx="14">
                  <c:v>42.043169199051881</c:v>
                </c:pt>
                <c:pt idx="15">
                  <c:v>40.040493942590686</c:v>
                </c:pt>
                <c:pt idx="16">
                  <c:v>49.063569554468373</c:v>
                </c:pt>
                <c:pt idx="17">
                  <c:v>44.626112708034938</c:v>
                </c:pt>
                <c:pt idx="18">
                  <c:v>55.056140951665974</c:v>
                </c:pt>
                <c:pt idx="19">
                  <c:v>44.99990502234111</c:v>
                </c:pt>
                <c:pt idx="20">
                  <c:v>50.658484324284146</c:v>
                </c:pt>
                <c:pt idx="21">
                  <c:v>52.368891749411048</c:v>
                </c:pt>
                <c:pt idx="22">
                  <c:v>51.008171525243462</c:v>
                </c:pt>
                <c:pt idx="23">
                  <c:v>46.76506972002904</c:v>
                </c:pt>
                <c:pt idx="24">
                  <c:v>53.674046140765846</c:v>
                </c:pt>
                <c:pt idx="25">
                  <c:v>54.820758281138311</c:v>
                </c:pt>
                <c:pt idx="26">
                  <c:v>50.323691855766143</c:v>
                </c:pt>
                <c:pt idx="27">
                  <c:v>57.61600943749584</c:v>
                </c:pt>
                <c:pt idx="28">
                  <c:v>54.523207206586136</c:v>
                </c:pt>
                <c:pt idx="29">
                  <c:v>61.739131354606158</c:v>
                </c:pt>
                <c:pt idx="30">
                  <c:v>64.691571574656564</c:v>
                </c:pt>
                <c:pt idx="31">
                  <c:v>64.968729519292083</c:v>
                </c:pt>
                <c:pt idx="32">
                  <c:v>58.482153795382793</c:v>
                </c:pt>
                <c:pt idx="33">
                  <c:v>77.043970537513701</c:v>
                </c:pt>
                <c:pt idx="34">
                  <c:v>66.697931604401106</c:v>
                </c:pt>
                <c:pt idx="35">
                  <c:v>57.208964228287897</c:v>
                </c:pt>
                <c:pt idx="36">
                  <c:v>80.207692019746773</c:v>
                </c:pt>
                <c:pt idx="37">
                  <c:v>68.7056050860959</c:v>
                </c:pt>
                <c:pt idx="38">
                  <c:v>76.624125568210431</c:v>
                </c:pt>
                <c:pt idx="39">
                  <c:v>63.343599384371835</c:v>
                </c:pt>
                <c:pt idx="40">
                  <c:v>72.050874948345324</c:v>
                </c:pt>
                <c:pt idx="41">
                  <c:v>33.292146261672983</c:v>
                </c:pt>
                <c:pt idx="42">
                  <c:v>89.546008323714815</c:v>
                </c:pt>
                <c:pt idx="43">
                  <c:v>74.383645592973267</c:v>
                </c:pt>
                <c:pt idx="44">
                  <c:v>109.30313200819893</c:v>
                </c:pt>
                <c:pt idx="45">
                  <c:v>80.30133610851307</c:v>
                </c:pt>
                <c:pt idx="46">
                  <c:v>81.076605662483558</c:v>
                </c:pt>
                <c:pt idx="47">
                  <c:v>62.617401089426345</c:v>
                </c:pt>
                <c:pt idx="48">
                  <c:v>76.395091268969182</c:v>
                </c:pt>
                <c:pt idx="49">
                  <c:v>109.78176957903895</c:v>
                </c:pt>
                <c:pt idx="50">
                  <c:v>97.366260225621602</c:v>
                </c:pt>
                <c:pt idx="51">
                  <c:v>102.22548262878006</c:v>
                </c:pt>
                <c:pt idx="52">
                  <c:v>107.4246767950049</c:v>
                </c:pt>
                <c:pt idx="53">
                  <c:v>62.646518820715841</c:v>
                </c:pt>
                <c:pt idx="54">
                  <c:v>92.881749276864667</c:v>
                </c:pt>
                <c:pt idx="55">
                  <c:v>91.031112391575121</c:v>
                </c:pt>
                <c:pt idx="56">
                  <c:v>95.887190787360638</c:v>
                </c:pt>
                <c:pt idx="57">
                  <c:v>68.355979963430684</c:v>
                </c:pt>
                <c:pt idx="58">
                  <c:v>101.16200553784164</c:v>
                </c:pt>
                <c:pt idx="59">
                  <c:v>42.290978558975041</c:v>
                </c:pt>
                <c:pt idx="60">
                  <c:v>113.87529989492982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3C4-A1D8-57377FFC8C7D}"/>
            </c:ext>
          </c:extLst>
        </c:ser>
        <c:ser>
          <c:idx val="1"/>
          <c:order val="2"/>
          <c:tx>
            <c:strRef>
              <c:f>Линейный!$D$18</c:f>
              <c:strCache>
                <c:ptCount val="1"/>
                <c:pt idx="0">
                  <c:v>Y норм.разбр. (гомоскедастичность)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</c:marker>
          <c:cat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Линейный!$D$19:$D$79</c:f>
              <c:numCache>
                <c:formatCode>0.000</c:formatCode>
                <c:ptCount val="61"/>
                <c:pt idx="0">
                  <c:v>42.790276546396832</c:v>
                </c:pt>
                <c:pt idx="1">
                  <c:v>30.713712733827698</c:v>
                </c:pt>
                <c:pt idx="2">
                  <c:v>32.349125239506563</c:v>
                </c:pt>
                <c:pt idx="3">
                  <c:v>28.721748856693669</c:v>
                </c:pt>
                <c:pt idx="4">
                  <c:v>49.587314223569294</c:v>
                </c:pt>
                <c:pt idx="5">
                  <c:v>43.750697573350294</c:v>
                </c:pt>
                <c:pt idx="6">
                  <c:v>27.810965704106096</c:v>
                </c:pt>
                <c:pt idx="7">
                  <c:v>41.610249731584119</c:v>
                </c:pt>
                <c:pt idx="8">
                  <c:v>33.216867475366556</c:v>
                </c:pt>
                <c:pt idx="9">
                  <c:v>28.866810626238859</c:v>
                </c:pt>
                <c:pt idx="10">
                  <c:v>41.020032640294126</c:v>
                </c:pt>
                <c:pt idx="11">
                  <c:v>40.466167693419521</c:v>
                </c:pt>
                <c:pt idx="12">
                  <c:v>54.660100191636616</c:v>
                </c:pt>
                <c:pt idx="13">
                  <c:v>44.463663119244494</c:v>
                </c:pt>
                <c:pt idx="14">
                  <c:v>42.393394157370338</c:v>
                </c:pt>
                <c:pt idx="15">
                  <c:v>41.413793918902982</c:v>
                </c:pt>
                <c:pt idx="16">
                  <c:v>49.829883465743208</c:v>
                </c:pt>
                <c:pt idx="17">
                  <c:v>36.980369943132601</c:v>
                </c:pt>
                <c:pt idx="18">
                  <c:v>55.090450122210996</c:v>
                </c:pt>
                <c:pt idx="19">
                  <c:v>40.838042825774309</c:v>
                </c:pt>
                <c:pt idx="20">
                  <c:v>40.662339153830388</c:v>
                </c:pt>
                <c:pt idx="21">
                  <c:v>37.008868192678598</c:v>
                </c:pt>
                <c:pt idx="22">
                  <c:v>54.533286429285717</c:v>
                </c:pt>
                <c:pt idx="23">
                  <c:v>46.451667787985087</c:v>
                </c:pt>
                <c:pt idx="24">
                  <c:v>52.373580811233275</c:v>
                </c:pt>
                <c:pt idx="25">
                  <c:v>59.139648723376524</c:v>
                </c:pt>
                <c:pt idx="26">
                  <c:v>61.141728961936487</c:v>
                </c:pt>
                <c:pt idx="27">
                  <c:v>65.356630935458028</c:v>
                </c:pt>
                <c:pt idx="28">
                  <c:v>68.66275816832632</c:v>
                </c:pt>
                <c:pt idx="29">
                  <c:v>67.502659525445324</c:v>
                </c:pt>
                <c:pt idx="30">
                  <c:v>57.083111391874816</c:v>
                </c:pt>
                <c:pt idx="31">
                  <c:v>54.914562098432995</c:v>
                </c:pt>
                <c:pt idx="32">
                  <c:v>69.769724517916544</c:v>
                </c:pt>
                <c:pt idx="33">
                  <c:v>71.961891594311041</c:v>
                </c:pt>
                <c:pt idx="34">
                  <c:v>69.282188104549917</c:v>
                </c:pt>
                <c:pt idx="35">
                  <c:v>58.548895941904135</c:v>
                </c:pt>
                <c:pt idx="36">
                  <c:v>55.91901416999422</c:v>
                </c:pt>
                <c:pt idx="37">
                  <c:v>71.238580753091</c:v>
                </c:pt>
                <c:pt idx="38">
                  <c:v>66.384117638629704</c:v>
                </c:pt>
                <c:pt idx="39">
                  <c:v>60.247905627238502</c:v>
                </c:pt>
                <c:pt idx="40">
                  <c:v>63.61094734257874</c:v>
                </c:pt>
                <c:pt idx="41">
                  <c:v>72.78148619882964</c:v>
                </c:pt>
                <c:pt idx="42">
                  <c:v>82.068219318733782</c:v>
                </c:pt>
                <c:pt idx="43">
                  <c:v>81.689047047366444</c:v>
                </c:pt>
                <c:pt idx="44">
                  <c:v>61.529509111042927</c:v>
                </c:pt>
                <c:pt idx="45">
                  <c:v>58.106388832748834</c:v>
                </c:pt>
                <c:pt idx="46">
                  <c:v>71.054619383293058</c:v>
                </c:pt>
                <c:pt idx="47">
                  <c:v>72.498563612541489</c:v>
                </c:pt>
                <c:pt idx="48">
                  <c:v>66.214156152742291</c:v>
                </c:pt>
                <c:pt idx="49">
                  <c:v>77.337402481708239</c:v>
                </c:pt>
                <c:pt idx="50">
                  <c:v>80.604795585568525</c:v>
                </c:pt>
                <c:pt idx="51">
                  <c:v>67.490306108500903</c:v>
                </c:pt>
                <c:pt idx="52">
                  <c:v>66.818692270576804</c:v>
                </c:pt>
                <c:pt idx="53">
                  <c:v>82.510737782261941</c:v>
                </c:pt>
                <c:pt idx="54">
                  <c:v>93.550100130491401</c:v>
                </c:pt>
                <c:pt idx="55">
                  <c:v>81.787388103385624</c:v>
                </c:pt>
                <c:pt idx="56">
                  <c:v>95.78419621792888</c:v>
                </c:pt>
                <c:pt idx="57">
                  <c:v>101.45439803783493</c:v>
                </c:pt>
                <c:pt idx="58">
                  <c:v>105.45764157888786</c:v>
                </c:pt>
                <c:pt idx="59">
                  <c:v>93.523954208866897</c:v>
                </c:pt>
                <c:pt idx="60">
                  <c:v>99.954694046697796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B-43C4-A1D8-57377FFC8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52032"/>
        <c:axId val="130653568"/>
      </c:lineChart>
      <c:catAx>
        <c:axId val="1306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6535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65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5203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6159776902886"/>
          <c:y val="6.168066491688539E-2"/>
          <c:w val="0.71603756561679788"/>
          <c:h val="0.799143482064741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xVal>
          <c:y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4B-4E27-B671-49C2771B7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60224"/>
        <c:axId val="139870592"/>
      </c:scatterChart>
      <c:valAx>
        <c:axId val="13986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870592"/>
        <c:crosses val="autoZero"/>
        <c:crossBetween val="midCat"/>
      </c:valAx>
      <c:valAx>
        <c:axId val="13987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60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xVal>
          <c:y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4-40A7-8EA7-0BBED308F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77376"/>
        <c:axId val="139904128"/>
      </c:scatterChart>
      <c:valAx>
        <c:axId val="1398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904128"/>
        <c:crosses val="autoZero"/>
        <c:crossBetween val="midCat"/>
      </c:valAx>
      <c:valAx>
        <c:axId val="13990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77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xVal>
          <c:y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1-4FC7-AB9D-8F8FE61A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04352"/>
        <c:axId val="139605888"/>
      </c:scatterChart>
      <c:valAx>
        <c:axId val="1396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605888"/>
        <c:crosses val="autoZero"/>
        <c:crossBetween val="midCat"/>
      </c:valAx>
      <c:valAx>
        <c:axId val="13960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0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6159776902886"/>
          <c:y val="6.168066491688539E-2"/>
          <c:w val="0.71603756561679788"/>
          <c:h val="0.799143482064741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xVal>
          <c:y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6-488E-ABD0-1108DC6C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25216"/>
        <c:axId val="139627136"/>
      </c:scatterChart>
      <c:valAx>
        <c:axId val="1396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627136"/>
        <c:crosses val="autoZero"/>
        <c:crossBetween val="midCat"/>
      </c:valAx>
      <c:valAx>
        <c:axId val="13962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25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xVal>
          <c:y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9-4338-BD25-4ACE80CCC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46848"/>
        <c:axId val="139649024"/>
      </c:scatterChart>
      <c:valAx>
        <c:axId val="139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649024"/>
        <c:crosses val="autoZero"/>
        <c:crossBetween val="midCat"/>
      </c:valAx>
      <c:valAx>
        <c:axId val="13964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46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Линейный!$A$4</c:f>
          <c:strCache>
            <c:ptCount val="1"/>
            <c:pt idx="0">
              <c:v>Линейный тренд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85215455662987E-2"/>
          <c:y val="0.11177855602290816"/>
          <c:w val="0.89487889963121703"/>
          <c:h val="0.72664985504262947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Линейный!$C$18</c:f>
              <c:strCache>
                <c:ptCount val="1"/>
                <c:pt idx="0">
                  <c:v>Y тренд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xVal>
          <c:yVal>
            <c:numRef>
              <c:f>Линейный!$C$19:$C$79</c:f>
              <c:numCache>
                <c:formatCode>General</c:formatCode>
                <c:ptCount val="6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B-4598-8D1A-E05CA376E4EC}"/>
            </c:ext>
          </c:extLst>
        </c:ser>
        <c:ser>
          <c:idx val="2"/>
          <c:order val="1"/>
          <c:tx>
            <c:strRef>
              <c:f>Линейный!$E$18</c:f>
              <c:strCache>
                <c:ptCount val="1"/>
                <c:pt idx="0">
                  <c:v>Y норм.разбр. (гетероскедастичность)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xVal>
          <c:yVal>
            <c:numRef>
              <c:f>Линейный!$E$19:$E$79</c:f>
              <c:numCache>
                <c:formatCode>0.000</c:formatCode>
                <c:ptCount val="61"/>
                <c:pt idx="0">
                  <c:v>29.855336531525825</c:v>
                </c:pt>
                <c:pt idx="1">
                  <c:v>29.957658164784721</c:v>
                </c:pt>
                <c:pt idx="2">
                  <c:v>31.650444167067434</c:v>
                </c:pt>
                <c:pt idx="3">
                  <c:v>33.85411496489494</c:v>
                </c:pt>
                <c:pt idx="4">
                  <c:v>34.412815449000782</c:v>
                </c:pt>
                <c:pt idx="5">
                  <c:v>35.208357643165705</c:v>
                </c:pt>
                <c:pt idx="6">
                  <c:v>35.196264436643922</c:v>
                </c:pt>
                <c:pt idx="7">
                  <c:v>39.246780155469892</c:v>
                </c:pt>
                <c:pt idx="8">
                  <c:v>38.306254328799582</c:v>
                </c:pt>
                <c:pt idx="9">
                  <c:v>38.573350310729523</c:v>
                </c:pt>
                <c:pt idx="10">
                  <c:v>42.678080632709872</c:v>
                </c:pt>
                <c:pt idx="11">
                  <c:v>40.947116486883296</c:v>
                </c:pt>
                <c:pt idx="12">
                  <c:v>42.293107812182434</c:v>
                </c:pt>
                <c:pt idx="13">
                  <c:v>43.921554348850314</c:v>
                </c:pt>
                <c:pt idx="14">
                  <c:v>42.043169199051881</c:v>
                </c:pt>
                <c:pt idx="15">
                  <c:v>40.040493942590686</c:v>
                </c:pt>
                <c:pt idx="16">
                  <c:v>49.063569554468373</c:v>
                </c:pt>
                <c:pt idx="17">
                  <c:v>44.626112708034938</c:v>
                </c:pt>
                <c:pt idx="18">
                  <c:v>55.056140951665974</c:v>
                </c:pt>
                <c:pt idx="19">
                  <c:v>44.99990502234111</c:v>
                </c:pt>
                <c:pt idx="20">
                  <c:v>50.658484324284146</c:v>
                </c:pt>
                <c:pt idx="21">
                  <c:v>52.368891749411048</c:v>
                </c:pt>
                <c:pt idx="22">
                  <c:v>51.008171525243462</c:v>
                </c:pt>
                <c:pt idx="23">
                  <c:v>46.76506972002904</c:v>
                </c:pt>
                <c:pt idx="24">
                  <c:v>53.674046140765846</c:v>
                </c:pt>
                <c:pt idx="25">
                  <c:v>54.820758281138311</c:v>
                </c:pt>
                <c:pt idx="26">
                  <c:v>50.323691855766143</c:v>
                </c:pt>
                <c:pt idx="27">
                  <c:v>57.61600943749584</c:v>
                </c:pt>
                <c:pt idx="28">
                  <c:v>54.523207206586136</c:v>
                </c:pt>
                <c:pt idx="29">
                  <c:v>61.739131354606158</c:v>
                </c:pt>
                <c:pt idx="30">
                  <c:v>64.691571574656564</c:v>
                </c:pt>
                <c:pt idx="31">
                  <c:v>64.968729519292083</c:v>
                </c:pt>
                <c:pt idx="32">
                  <c:v>58.482153795382793</c:v>
                </c:pt>
                <c:pt idx="33">
                  <c:v>77.043970537513701</c:v>
                </c:pt>
                <c:pt idx="34">
                  <c:v>66.697931604401106</c:v>
                </c:pt>
                <c:pt idx="35">
                  <c:v>57.208964228287897</c:v>
                </c:pt>
                <c:pt idx="36">
                  <c:v>80.207692019746773</c:v>
                </c:pt>
                <c:pt idx="37">
                  <c:v>68.7056050860959</c:v>
                </c:pt>
                <c:pt idx="38">
                  <c:v>76.624125568210431</c:v>
                </c:pt>
                <c:pt idx="39">
                  <c:v>63.343599384371835</c:v>
                </c:pt>
                <c:pt idx="40">
                  <c:v>72.050874948345324</c:v>
                </c:pt>
                <c:pt idx="41">
                  <c:v>33.292146261672983</c:v>
                </c:pt>
                <c:pt idx="42">
                  <c:v>89.546008323714815</c:v>
                </c:pt>
                <c:pt idx="43">
                  <c:v>74.383645592973267</c:v>
                </c:pt>
                <c:pt idx="44">
                  <c:v>109.30313200819893</c:v>
                </c:pt>
                <c:pt idx="45">
                  <c:v>80.30133610851307</c:v>
                </c:pt>
                <c:pt idx="46">
                  <c:v>81.076605662483558</c:v>
                </c:pt>
                <c:pt idx="47">
                  <c:v>62.617401089426345</c:v>
                </c:pt>
                <c:pt idx="48">
                  <c:v>76.395091268969182</c:v>
                </c:pt>
                <c:pt idx="49">
                  <c:v>109.78176957903895</c:v>
                </c:pt>
                <c:pt idx="50">
                  <c:v>97.366260225621602</c:v>
                </c:pt>
                <c:pt idx="51">
                  <c:v>102.22548262878006</c:v>
                </c:pt>
                <c:pt idx="52">
                  <c:v>107.4246767950049</c:v>
                </c:pt>
                <c:pt idx="53">
                  <c:v>62.646518820715841</c:v>
                </c:pt>
                <c:pt idx="54">
                  <c:v>92.881749276864667</c:v>
                </c:pt>
                <c:pt idx="55">
                  <c:v>91.031112391575121</c:v>
                </c:pt>
                <c:pt idx="56">
                  <c:v>95.887190787360638</c:v>
                </c:pt>
                <c:pt idx="57">
                  <c:v>68.355979963430684</c:v>
                </c:pt>
                <c:pt idx="58">
                  <c:v>101.16200553784164</c:v>
                </c:pt>
                <c:pt idx="59">
                  <c:v>42.290978558975041</c:v>
                </c:pt>
                <c:pt idx="60">
                  <c:v>113.87529989492982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DB-4598-8D1A-E05CA376E4EC}"/>
            </c:ext>
          </c:extLst>
        </c:ser>
        <c:ser>
          <c:idx val="1"/>
          <c:order val="2"/>
          <c:tx>
            <c:strRef>
              <c:f>Линейный!$D$18</c:f>
              <c:strCache>
                <c:ptCount val="1"/>
                <c:pt idx="0">
                  <c:v>Y норм.разбр. (гомоскедастичность)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xVal>
            <c:numRef>
              <c:f>Линейный!$B$19:$B$79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xVal>
          <c:yVal>
            <c:numRef>
              <c:f>Линейный!$D$19:$D$79</c:f>
              <c:numCache>
                <c:formatCode>0.000</c:formatCode>
                <c:ptCount val="61"/>
                <c:pt idx="0">
                  <c:v>42.790276546396832</c:v>
                </c:pt>
                <c:pt idx="1">
                  <c:v>30.713712733827698</c:v>
                </c:pt>
                <c:pt idx="2">
                  <c:v>32.349125239506563</c:v>
                </c:pt>
                <c:pt idx="3">
                  <c:v>28.721748856693669</c:v>
                </c:pt>
                <c:pt idx="4">
                  <c:v>49.587314223569294</c:v>
                </c:pt>
                <c:pt idx="5">
                  <c:v>43.750697573350294</c:v>
                </c:pt>
                <c:pt idx="6">
                  <c:v>27.810965704106096</c:v>
                </c:pt>
                <c:pt idx="7">
                  <c:v>41.610249731584119</c:v>
                </c:pt>
                <c:pt idx="8">
                  <c:v>33.216867475366556</c:v>
                </c:pt>
                <c:pt idx="9">
                  <c:v>28.866810626238859</c:v>
                </c:pt>
                <c:pt idx="10">
                  <c:v>41.020032640294126</c:v>
                </c:pt>
                <c:pt idx="11">
                  <c:v>40.466167693419521</c:v>
                </c:pt>
                <c:pt idx="12">
                  <c:v>54.660100191636616</c:v>
                </c:pt>
                <c:pt idx="13">
                  <c:v>44.463663119244494</c:v>
                </c:pt>
                <c:pt idx="14">
                  <c:v>42.393394157370338</c:v>
                </c:pt>
                <c:pt idx="15">
                  <c:v>41.413793918902982</c:v>
                </c:pt>
                <c:pt idx="16">
                  <c:v>49.829883465743208</c:v>
                </c:pt>
                <c:pt idx="17">
                  <c:v>36.980369943132601</c:v>
                </c:pt>
                <c:pt idx="18">
                  <c:v>55.090450122210996</c:v>
                </c:pt>
                <c:pt idx="19">
                  <c:v>40.838042825774309</c:v>
                </c:pt>
                <c:pt idx="20">
                  <c:v>40.662339153830388</c:v>
                </c:pt>
                <c:pt idx="21">
                  <c:v>37.008868192678598</c:v>
                </c:pt>
                <c:pt idx="22">
                  <c:v>54.533286429285717</c:v>
                </c:pt>
                <c:pt idx="23">
                  <c:v>46.451667787985087</c:v>
                </c:pt>
                <c:pt idx="24">
                  <c:v>52.373580811233275</c:v>
                </c:pt>
                <c:pt idx="25">
                  <c:v>59.139648723376524</c:v>
                </c:pt>
                <c:pt idx="26">
                  <c:v>61.141728961936487</c:v>
                </c:pt>
                <c:pt idx="27">
                  <c:v>65.356630935458028</c:v>
                </c:pt>
                <c:pt idx="28">
                  <c:v>68.66275816832632</c:v>
                </c:pt>
                <c:pt idx="29">
                  <c:v>67.502659525445324</c:v>
                </c:pt>
                <c:pt idx="30">
                  <c:v>57.083111391874816</c:v>
                </c:pt>
                <c:pt idx="31">
                  <c:v>54.914562098432995</c:v>
                </c:pt>
                <c:pt idx="32">
                  <c:v>69.769724517916544</c:v>
                </c:pt>
                <c:pt idx="33">
                  <c:v>71.961891594311041</c:v>
                </c:pt>
                <c:pt idx="34">
                  <c:v>69.282188104549917</c:v>
                </c:pt>
                <c:pt idx="35">
                  <c:v>58.548895941904135</c:v>
                </c:pt>
                <c:pt idx="36">
                  <c:v>55.91901416999422</c:v>
                </c:pt>
                <c:pt idx="37">
                  <c:v>71.238580753091</c:v>
                </c:pt>
                <c:pt idx="38">
                  <c:v>66.384117638629704</c:v>
                </c:pt>
                <c:pt idx="39">
                  <c:v>60.247905627238502</c:v>
                </c:pt>
                <c:pt idx="40">
                  <c:v>63.61094734257874</c:v>
                </c:pt>
                <c:pt idx="41">
                  <c:v>72.78148619882964</c:v>
                </c:pt>
                <c:pt idx="42">
                  <c:v>82.068219318733782</c:v>
                </c:pt>
                <c:pt idx="43">
                  <c:v>81.689047047366444</c:v>
                </c:pt>
                <c:pt idx="44">
                  <c:v>61.529509111042927</c:v>
                </c:pt>
                <c:pt idx="45">
                  <c:v>58.106388832748834</c:v>
                </c:pt>
                <c:pt idx="46">
                  <c:v>71.054619383293058</c:v>
                </c:pt>
                <c:pt idx="47">
                  <c:v>72.498563612541489</c:v>
                </c:pt>
                <c:pt idx="48">
                  <c:v>66.214156152742291</c:v>
                </c:pt>
                <c:pt idx="49">
                  <c:v>77.337402481708239</c:v>
                </c:pt>
                <c:pt idx="50">
                  <c:v>80.604795585568525</c:v>
                </c:pt>
                <c:pt idx="51">
                  <c:v>67.490306108500903</c:v>
                </c:pt>
                <c:pt idx="52">
                  <c:v>66.818692270576804</c:v>
                </c:pt>
                <c:pt idx="53">
                  <c:v>82.510737782261941</c:v>
                </c:pt>
                <c:pt idx="54">
                  <c:v>93.550100130491401</c:v>
                </c:pt>
                <c:pt idx="55">
                  <c:v>81.787388103385624</c:v>
                </c:pt>
                <c:pt idx="56">
                  <c:v>95.78419621792888</c:v>
                </c:pt>
                <c:pt idx="57">
                  <c:v>101.45439803783493</c:v>
                </c:pt>
                <c:pt idx="58">
                  <c:v>105.45764157888786</c:v>
                </c:pt>
                <c:pt idx="59">
                  <c:v>93.523954208866897</c:v>
                </c:pt>
                <c:pt idx="60">
                  <c:v>99.954694046697796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B-4598-8D1A-E05CA376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93312"/>
        <c:axId val="134494848"/>
      </c:scatterChart>
      <c:valAx>
        <c:axId val="1344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94848"/>
        <c:crosses val="autoZero"/>
        <c:crossBetween val="midCat"/>
      </c:valAx>
      <c:valAx>
        <c:axId val="13449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9331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Нелинейный!$C$29</c:f>
          <c:strCache>
            <c:ptCount val="1"/>
            <c:pt idx="0">
              <c:v>Квадратичный тренд</c:v>
            </c:pt>
          </c:strCache>
        </c:strRef>
      </c:tx>
      <c:layout>
        <c:manualLayout>
          <c:xMode val="edge"/>
          <c:yMode val="edge"/>
          <c:x val="0.26317858251716897"/>
          <c:y val="1.069518716577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85215455662987E-2"/>
          <c:y val="0.11177855602290816"/>
          <c:w val="0.89487889963121703"/>
          <c:h val="0.72664985504262947"/>
        </c:manualLayout>
      </c:layout>
      <c:lineChart>
        <c:grouping val="standard"/>
        <c:varyColors val="0"/>
        <c:ser>
          <c:idx val="0"/>
          <c:order val="0"/>
          <c:tx>
            <c:strRef>
              <c:f>Нелинейный!$C$29</c:f>
              <c:strCache>
                <c:ptCount val="1"/>
                <c:pt idx="0">
                  <c:v>Квадратичный тренд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Нелинейный!$B$30:$B$90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Нелинейный!$C$30:$C$90</c:f>
              <c:numCache>
                <c:formatCode>General</c:formatCode>
                <c:ptCount val="61"/>
                <c:pt idx="0">
                  <c:v>20</c:v>
                </c:pt>
                <c:pt idx="1">
                  <c:v>20.04</c:v>
                </c:pt>
                <c:pt idx="2">
                  <c:v>20.16</c:v>
                </c:pt>
                <c:pt idx="3">
                  <c:v>20.36</c:v>
                </c:pt>
                <c:pt idx="4">
                  <c:v>20.64</c:v>
                </c:pt>
                <c:pt idx="5">
                  <c:v>21</c:v>
                </c:pt>
                <c:pt idx="6">
                  <c:v>21.44</c:v>
                </c:pt>
                <c:pt idx="7">
                  <c:v>21.96</c:v>
                </c:pt>
                <c:pt idx="8">
                  <c:v>22.560000000000002</c:v>
                </c:pt>
                <c:pt idx="9">
                  <c:v>23.240000000000002</c:v>
                </c:pt>
                <c:pt idx="10">
                  <c:v>24</c:v>
                </c:pt>
                <c:pt idx="11">
                  <c:v>24.84</c:v>
                </c:pt>
                <c:pt idx="12">
                  <c:v>25.76</c:v>
                </c:pt>
                <c:pt idx="13">
                  <c:v>26.76</c:v>
                </c:pt>
                <c:pt idx="14">
                  <c:v>27.840000000000003</c:v>
                </c:pt>
                <c:pt idx="15">
                  <c:v>29</c:v>
                </c:pt>
                <c:pt idx="16">
                  <c:v>30.240000000000002</c:v>
                </c:pt>
                <c:pt idx="17">
                  <c:v>31.560000000000002</c:v>
                </c:pt>
                <c:pt idx="18">
                  <c:v>32.96</c:v>
                </c:pt>
                <c:pt idx="19">
                  <c:v>34.44</c:v>
                </c:pt>
                <c:pt idx="20">
                  <c:v>36</c:v>
                </c:pt>
                <c:pt idx="21">
                  <c:v>37.64</c:v>
                </c:pt>
                <c:pt idx="22">
                  <c:v>39.36</c:v>
                </c:pt>
                <c:pt idx="23">
                  <c:v>41.160000000000004</c:v>
                </c:pt>
                <c:pt idx="24">
                  <c:v>43.040000000000006</c:v>
                </c:pt>
                <c:pt idx="25">
                  <c:v>45</c:v>
                </c:pt>
                <c:pt idx="26">
                  <c:v>47.040000000000006</c:v>
                </c:pt>
                <c:pt idx="27">
                  <c:v>49.160000000000004</c:v>
                </c:pt>
                <c:pt idx="28">
                  <c:v>51.360000000000007</c:v>
                </c:pt>
                <c:pt idx="29">
                  <c:v>53.640000000000008</c:v>
                </c:pt>
                <c:pt idx="30">
                  <c:v>56</c:v>
                </c:pt>
                <c:pt idx="31">
                  <c:v>58.440000000000005</c:v>
                </c:pt>
                <c:pt idx="32">
                  <c:v>60.960000000000008</c:v>
                </c:pt>
                <c:pt idx="33">
                  <c:v>63.560000000000009</c:v>
                </c:pt>
                <c:pt idx="34">
                  <c:v>66.240000000000009</c:v>
                </c:pt>
                <c:pt idx="35">
                  <c:v>69</c:v>
                </c:pt>
                <c:pt idx="36">
                  <c:v>71.84</c:v>
                </c:pt>
                <c:pt idx="37">
                  <c:v>74.760000000000005</c:v>
                </c:pt>
                <c:pt idx="38">
                  <c:v>77.760000000000005</c:v>
                </c:pt>
                <c:pt idx="39">
                  <c:v>80.84</c:v>
                </c:pt>
                <c:pt idx="40">
                  <c:v>84</c:v>
                </c:pt>
                <c:pt idx="41">
                  <c:v>87.240000000000023</c:v>
                </c:pt>
                <c:pt idx="42">
                  <c:v>90.56</c:v>
                </c:pt>
                <c:pt idx="43">
                  <c:v>93.96</c:v>
                </c:pt>
                <c:pt idx="44">
                  <c:v>97.440000000000012</c:v>
                </c:pt>
                <c:pt idx="45">
                  <c:v>101</c:v>
                </c:pt>
                <c:pt idx="46">
                  <c:v>104.64000000000001</c:v>
                </c:pt>
                <c:pt idx="47">
                  <c:v>108.36000000000001</c:v>
                </c:pt>
                <c:pt idx="48">
                  <c:v>112.16000000000003</c:v>
                </c:pt>
                <c:pt idx="49">
                  <c:v>116.04000000000002</c:v>
                </c:pt>
                <c:pt idx="50">
                  <c:v>120</c:v>
                </c:pt>
                <c:pt idx="51">
                  <c:v>124.04000000000002</c:v>
                </c:pt>
                <c:pt idx="52">
                  <c:v>128.16000000000003</c:v>
                </c:pt>
                <c:pt idx="53">
                  <c:v>132.36000000000001</c:v>
                </c:pt>
                <c:pt idx="54">
                  <c:v>136.64000000000001</c:v>
                </c:pt>
                <c:pt idx="55">
                  <c:v>141</c:v>
                </c:pt>
                <c:pt idx="56">
                  <c:v>145.44000000000003</c:v>
                </c:pt>
                <c:pt idx="57">
                  <c:v>149.96</c:v>
                </c:pt>
                <c:pt idx="58">
                  <c:v>154.56000000000003</c:v>
                </c:pt>
                <c:pt idx="59">
                  <c:v>159.24</c:v>
                </c:pt>
                <c:pt idx="60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1E7-93D2-282DEEE6D180}"/>
            </c:ext>
          </c:extLst>
        </c:ser>
        <c:ser>
          <c:idx val="1"/>
          <c:order val="1"/>
          <c:tx>
            <c:strRef>
              <c:f>Нелинейный!$D$29</c:f>
              <c:strCache>
                <c:ptCount val="1"/>
                <c:pt idx="0">
                  <c:v>Y норм.разбр.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</c:marker>
          <c:cat>
            <c:numRef>
              <c:f>Нелинейный!$B$30:$B$90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Нелинейный!$D$30:$D$90</c:f>
              <c:numCache>
                <c:formatCode>0.000</c:formatCode>
                <c:ptCount val="61"/>
                <c:pt idx="0">
                  <c:v>26.947094873965813</c:v>
                </c:pt>
                <c:pt idx="1">
                  <c:v>46.185421972910206</c:v>
                </c:pt>
                <c:pt idx="2">
                  <c:v>21.618334929640795</c:v>
                </c:pt>
                <c:pt idx="3">
                  <c:v>4.4464520022631664</c:v>
                </c:pt>
                <c:pt idx="4">
                  <c:v>37.403679207063362</c:v>
                </c:pt>
                <c:pt idx="5">
                  <c:v>30.496113518066913</c:v>
                </c:pt>
                <c:pt idx="6">
                  <c:v>25.747003309830173</c:v>
                </c:pt>
                <c:pt idx="7">
                  <c:v>36.075835187277775</c:v>
                </c:pt>
                <c:pt idx="8">
                  <c:v>28.144596011572446</c:v>
                </c:pt>
                <c:pt idx="9">
                  <c:v>1.1696014735737776</c:v>
                </c:pt>
                <c:pt idx="10">
                  <c:v>39.498586359292034</c:v>
                </c:pt>
                <c:pt idx="11">
                  <c:v>33.773983473017111</c:v>
                </c:pt>
                <c:pt idx="12">
                  <c:v>38.542941543526027</c:v>
                </c:pt>
                <c:pt idx="13">
                  <c:v>6.8671754522806303</c:v>
                </c:pt>
                <c:pt idx="14">
                  <c:v>18.893491871799178</c:v>
                </c:pt>
                <c:pt idx="15">
                  <c:v>21.33932594788002</c:v>
                </c:pt>
                <c:pt idx="16">
                  <c:v>57.368893478670913</c:v>
                </c:pt>
                <c:pt idx="17">
                  <c:v>12.327986550432282</c:v>
                </c:pt>
                <c:pt idx="18">
                  <c:v>53.39626089120565</c:v>
                </c:pt>
                <c:pt idx="19">
                  <c:v>71.969395999649976</c:v>
                </c:pt>
                <c:pt idx="20">
                  <c:v>33.161078259287486</c:v>
                </c:pt>
                <c:pt idx="21">
                  <c:v>46.101964119185951</c:v>
                </c:pt>
                <c:pt idx="22">
                  <c:v>78.133699648379761</c:v>
                </c:pt>
                <c:pt idx="23">
                  <c:v>62.656554565037318</c:v>
                </c:pt>
                <c:pt idx="24">
                  <c:v>30.679005068265006</c:v>
                </c:pt>
                <c:pt idx="25">
                  <c:v>20.334032998335026</c:v>
                </c:pt>
                <c:pt idx="26">
                  <c:v>28.698649129970427</c:v>
                </c:pt>
                <c:pt idx="27">
                  <c:v>40.890627482032926</c:v>
                </c:pt>
                <c:pt idx="28">
                  <c:v>46.646033065353102</c:v>
                </c:pt>
                <c:pt idx="29">
                  <c:v>10.538783430118301</c:v>
                </c:pt>
                <c:pt idx="30">
                  <c:v>101.16280235287923</c:v>
                </c:pt>
                <c:pt idx="31">
                  <c:v>54.904053707384456</c:v>
                </c:pt>
                <c:pt idx="32">
                  <c:v>58.63737639011061</c:v>
                </c:pt>
                <c:pt idx="33">
                  <c:v>78.889519184990021</c:v>
                </c:pt>
                <c:pt idx="34">
                  <c:v>89.92972771363398</c:v>
                </c:pt>
                <c:pt idx="35">
                  <c:v>63.071049096541088</c:v>
                </c:pt>
                <c:pt idx="36">
                  <c:v>67.917003651665055</c:v>
                </c:pt>
                <c:pt idx="37">
                  <c:v>84.855416673579327</c:v>
                </c:pt>
                <c:pt idx="38">
                  <c:v>66.890057260351682</c:v>
                </c:pt>
                <c:pt idx="39">
                  <c:v>62.133474191207796</c:v>
                </c:pt>
                <c:pt idx="40">
                  <c:v>77.804185657510772</c:v>
                </c:pt>
                <c:pt idx="41">
                  <c:v>84.135837596952882</c:v>
                </c:pt>
                <c:pt idx="42">
                  <c:v>109.98191073145183</c:v>
                </c:pt>
                <c:pt idx="43">
                  <c:v>91.194959187021809</c:v>
                </c:pt>
                <c:pt idx="44">
                  <c:v>65.771586186796114</c:v>
                </c:pt>
                <c:pt idx="45">
                  <c:v>109.80304876269226</c:v>
                </c:pt>
                <c:pt idx="46">
                  <c:v>66.810994813422695</c:v>
                </c:pt>
                <c:pt idx="47">
                  <c:v>117.44339181010733</c:v>
                </c:pt>
                <c:pt idx="48">
                  <c:v>117.10620201846207</c:v>
                </c:pt>
                <c:pt idx="49">
                  <c:v>129.81022835144196</c:v>
                </c:pt>
                <c:pt idx="50">
                  <c:v>170.59953334189828</c:v>
                </c:pt>
                <c:pt idx="51">
                  <c:v>116.1544664330562</c:v>
                </c:pt>
                <c:pt idx="52">
                  <c:v>107.36059521026034</c:v>
                </c:pt>
                <c:pt idx="53">
                  <c:v>122.19769754085121</c:v>
                </c:pt>
                <c:pt idx="54">
                  <c:v>149.00767028031791</c:v>
                </c:pt>
                <c:pt idx="55">
                  <c:v>135.31865780960379</c:v>
                </c:pt>
                <c:pt idx="56">
                  <c:v>169.54537371865902</c:v>
                </c:pt>
                <c:pt idx="57">
                  <c:v>140.46003017386445</c:v>
                </c:pt>
                <c:pt idx="58">
                  <c:v>139.24013255825611</c:v>
                </c:pt>
                <c:pt idx="59">
                  <c:v>185.63019492011495</c:v>
                </c:pt>
                <c:pt idx="60">
                  <c:v>156.67136110432793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7-41E7-93D2-282DEEE6D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7840"/>
        <c:axId val="134309376"/>
      </c:lineChart>
      <c:catAx>
        <c:axId val="1343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09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430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3078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'Нет корреляции'!$A$4</c:f>
          <c:strCache>
            <c:ptCount val="1"/>
            <c:pt idx="0">
              <c:v>Нет корреляции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997873683511071E-2"/>
          <c:y val="0.11177855602290816"/>
          <c:w val="0.91386624140336892"/>
          <c:h val="0.814130948563556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'Нет корреляции'!$A$4</c:f>
              <c:strCache>
                <c:ptCount val="1"/>
                <c:pt idx="0">
                  <c:v>Нет корреляции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'Нет корреляции'!$B$8:$B$68</c:f>
              <c:numCache>
                <c:formatCode>General</c:formatCode>
                <c:ptCount val="61"/>
                <c:pt idx="0">
                  <c:v>-0.25494633326454103</c:v>
                </c:pt>
                <c:pt idx="1">
                  <c:v>1.2898643405074421</c:v>
                </c:pt>
                <c:pt idx="2">
                  <c:v>-0.52613416268751256</c:v>
                </c:pt>
                <c:pt idx="3">
                  <c:v>-1.4069134305728634</c:v>
                </c:pt>
                <c:pt idx="4">
                  <c:v>0.83270762369874274</c:v>
                </c:pt>
                <c:pt idx="5">
                  <c:v>0.79891351060924909</c:v>
                </c:pt>
                <c:pt idx="6">
                  <c:v>-0.41753599263738511</c:v>
                </c:pt>
                <c:pt idx="7">
                  <c:v>-1.53526346193819</c:v>
                </c:pt>
                <c:pt idx="8">
                  <c:v>4.261152950366473E-2</c:v>
                </c:pt>
                <c:pt idx="9">
                  <c:v>0.2461377542569694</c:v>
                </c:pt>
                <c:pt idx="10">
                  <c:v>0.18206707606568473</c:v>
                </c:pt>
                <c:pt idx="11">
                  <c:v>-0.34760393670939438</c:v>
                </c:pt>
                <c:pt idx="12">
                  <c:v>-0.35777496318689866</c:v>
                </c:pt>
                <c:pt idx="13">
                  <c:v>0.61643027127073302</c:v>
                </c:pt>
                <c:pt idx="14">
                  <c:v>1.0034237492157692</c:v>
                </c:pt>
                <c:pt idx="15">
                  <c:v>1.3403098685912906</c:v>
                </c:pt>
                <c:pt idx="16">
                  <c:v>-0.52177776090165429</c:v>
                </c:pt>
                <c:pt idx="17">
                  <c:v>0.96815240407707548</c:v>
                </c:pt>
                <c:pt idx="18">
                  <c:v>-1.0309896574033375</c:v>
                </c:pt>
                <c:pt idx="19">
                  <c:v>1.6449231010261429</c:v>
                </c:pt>
                <c:pt idx="20">
                  <c:v>0.20994643218545397</c:v>
                </c:pt>
                <c:pt idx="21">
                  <c:v>-2.4149156840968482</c:v>
                </c:pt>
                <c:pt idx="22">
                  <c:v>0.12807892261075207</c:v>
                </c:pt>
                <c:pt idx="23">
                  <c:v>2.1452868125546294</c:v>
                </c:pt>
                <c:pt idx="24">
                  <c:v>1.2557576096004399</c:v>
                </c:pt>
                <c:pt idx="25">
                  <c:v>-1.0568582308922645</c:v>
                </c:pt>
                <c:pt idx="26">
                  <c:v>1.6714710515492455</c:v>
                </c:pt>
                <c:pt idx="27">
                  <c:v>-1.2906346615238633</c:v>
                </c:pt>
                <c:pt idx="28">
                  <c:v>-0.25729501660030402</c:v>
                </c:pt>
                <c:pt idx="29">
                  <c:v>-0.32450155251597829</c:v>
                </c:pt>
                <c:pt idx="30">
                  <c:v>1.4895882176849693</c:v>
                </c:pt>
                <c:pt idx="31">
                  <c:v>9.031067520733875E-2</c:v>
                </c:pt>
                <c:pt idx="32">
                  <c:v>1.8393874571626194</c:v>
                </c:pt>
                <c:pt idx="33">
                  <c:v>0.3557642453915999</c:v>
                </c:pt>
                <c:pt idx="34">
                  <c:v>-0.44376509954937843</c:v>
                </c:pt>
                <c:pt idx="35">
                  <c:v>0.11777978996743972</c:v>
                </c:pt>
                <c:pt idx="36">
                  <c:v>0.86987566300597463</c:v>
                </c:pt>
                <c:pt idx="37">
                  <c:v>0.18107629732833122</c:v>
                </c:pt>
                <c:pt idx="38">
                  <c:v>0.10052583669657099</c:v>
                </c:pt>
                <c:pt idx="39">
                  <c:v>0.61768137226527997</c:v>
                </c:pt>
                <c:pt idx="40">
                  <c:v>-0.80394897045253377</c:v>
                </c:pt>
                <c:pt idx="41">
                  <c:v>0.2933423094354175</c:v>
                </c:pt>
                <c:pt idx="42">
                  <c:v>1.420502208799221</c:v>
                </c:pt>
                <c:pt idx="43">
                  <c:v>-1.2608509223073123</c:v>
                </c:pt>
                <c:pt idx="44">
                  <c:v>-5.394714896883096E-2</c:v>
                </c:pt>
                <c:pt idx="45">
                  <c:v>1.1856624705218379</c:v>
                </c:pt>
                <c:pt idx="46">
                  <c:v>-0.93157168905393539</c:v>
                </c:pt>
                <c:pt idx="47">
                  <c:v>0.88219422647630119</c:v>
                </c:pt>
                <c:pt idx="48">
                  <c:v>0.67226619343088179</c:v>
                </c:pt>
                <c:pt idx="49">
                  <c:v>0.37286958369544454</c:v>
                </c:pt>
                <c:pt idx="50">
                  <c:v>-0.37033313448220723</c:v>
                </c:pt>
                <c:pt idx="51">
                  <c:v>0.69370158614167376</c:v>
                </c:pt>
                <c:pt idx="52">
                  <c:v>1.358352584187952</c:v>
                </c:pt>
                <c:pt idx="53">
                  <c:v>1.5111332126788335</c:v>
                </c:pt>
                <c:pt idx="54">
                  <c:v>-0.30881458021097125</c:v>
                </c:pt>
                <c:pt idx="55">
                  <c:v>0.33478617003612149</c:v>
                </c:pt>
                <c:pt idx="56">
                  <c:v>5.5379622759367489E-2</c:v>
                </c:pt>
                <c:pt idx="57">
                  <c:v>-1.3891026682979968</c:v>
                </c:pt>
                <c:pt idx="58">
                  <c:v>-1.0289595881642783</c:v>
                </c:pt>
                <c:pt idx="59">
                  <c:v>1.2300996645441453</c:v>
                </c:pt>
                <c:pt idx="60">
                  <c:v>0.96132716032366972</c:v>
                </c:pt>
              </c:numCache>
            </c:numRef>
          </c:xVal>
          <c:yVal>
            <c:numRef>
              <c:f>'Нет корреляции'!$C$8:$C$68</c:f>
              <c:numCache>
                <c:formatCode>General</c:formatCode>
                <c:ptCount val="61"/>
                <c:pt idx="0">
                  <c:v>-2.8892984546071139E-3</c:v>
                </c:pt>
                <c:pt idx="1">
                  <c:v>-1.0316163321205194</c:v>
                </c:pt>
                <c:pt idx="2">
                  <c:v>0.71481803777373132</c:v>
                </c:pt>
                <c:pt idx="3">
                  <c:v>-0.87227782298742351</c:v>
                </c:pt>
                <c:pt idx="4">
                  <c:v>-1.6237307707990303</c:v>
                </c:pt>
                <c:pt idx="5">
                  <c:v>0.6540120430401376</c:v>
                </c:pt>
                <c:pt idx="6">
                  <c:v>0.44684911464899851</c:v>
                </c:pt>
                <c:pt idx="7">
                  <c:v>-1.1855003832763509</c:v>
                </c:pt>
                <c:pt idx="8">
                  <c:v>1.5638536953547988</c:v>
                </c:pt>
                <c:pt idx="9">
                  <c:v>0.46342895131575351</c:v>
                </c:pt>
                <c:pt idx="10">
                  <c:v>-2.9652116993234209E-2</c:v>
                </c:pt>
                <c:pt idx="11">
                  <c:v>-0.39925808621211634</c:v>
                </c:pt>
                <c:pt idx="12">
                  <c:v>0.6684442927997184</c:v>
                </c:pt>
                <c:pt idx="13">
                  <c:v>-1.0913694263874441</c:v>
                </c:pt>
                <c:pt idx="14">
                  <c:v>-0.8707530369108567</c:v>
                </c:pt>
                <c:pt idx="15">
                  <c:v>0.78666843440058587</c:v>
                </c:pt>
                <c:pt idx="16">
                  <c:v>-0.19404881976486671</c:v>
                </c:pt>
                <c:pt idx="17">
                  <c:v>8.7787058464063525E-2</c:v>
                </c:pt>
                <c:pt idx="18">
                  <c:v>0.6966190062175377</c:v>
                </c:pt>
                <c:pt idx="19">
                  <c:v>-4.4894285750150364E-2</c:v>
                </c:pt>
                <c:pt idx="20">
                  <c:v>-0.39682258784604163</c:v>
                </c:pt>
                <c:pt idx="21">
                  <c:v>-0.1751816359264439</c:v>
                </c:pt>
                <c:pt idx="22">
                  <c:v>2.9235370340180089E-2</c:v>
                </c:pt>
                <c:pt idx="23">
                  <c:v>1.2231601422882965</c:v>
                </c:pt>
                <c:pt idx="24">
                  <c:v>0.46730504014070057</c:v>
                </c:pt>
                <c:pt idx="25">
                  <c:v>0.24550711195196917</c:v>
                </c:pt>
                <c:pt idx="26">
                  <c:v>0.40405180545777825</c:v>
                </c:pt>
                <c:pt idx="27">
                  <c:v>0.86261957616450491</c:v>
                </c:pt>
                <c:pt idx="28">
                  <c:v>0.2565391046449535</c:v>
                </c:pt>
                <c:pt idx="29">
                  <c:v>-0.95903287869989495</c:v>
                </c:pt>
                <c:pt idx="30">
                  <c:v>-1.0192728398170499</c:v>
                </c:pt>
                <c:pt idx="31">
                  <c:v>-6.355460438440394E-2</c:v>
                </c:pt>
                <c:pt idx="32">
                  <c:v>-0.66386923210662152</c:v>
                </c:pt>
                <c:pt idx="33">
                  <c:v>-0.69487528703690493</c:v>
                </c:pt>
                <c:pt idx="34">
                  <c:v>1.6459476863911211</c:v>
                </c:pt>
                <c:pt idx="35">
                  <c:v>-0.76833418546289733</c:v>
                </c:pt>
                <c:pt idx="36">
                  <c:v>1.9461818920974883</c:v>
                </c:pt>
                <c:pt idx="37">
                  <c:v>-1.1751929817292237</c:v>
                </c:pt>
                <c:pt idx="38">
                  <c:v>-0.75178912662398367</c:v>
                </c:pt>
                <c:pt idx="39">
                  <c:v>-0.59827486703884347</c:v>
                </c:pt>
                <c:pt idx="40">
                  <c:v>1.9118016676695682</c:v>
                </c:pt>
                <c:pt idx="41">
                  <c:v>1.925325347742348</c:v>
                </c:pt>
                <c:pt idx="42">
                  <c:v>-0.76905870189946202</c:v>
                </c:pt>
                <c:pt idx="43">
                  <c:v>-0.69609061601859323</c:v>
                </c:pt>
                <c:pt idx="44">
                  <c:v>-0.83436973556453042</c:v>
                </c:pt>
                <c:pt idx="45">
                  <c:v>1.6450250578449954</c:v>
                </c:pt>
                <c:pt idx="46">
                  <c:v>-1.2382757972034935</c:v>
                </c:pt>
                <c:pt idx="47">
                  <c:v>1.2680643311824127</c:v>
                </c:pt>
                <c:pt idx="48">
                  <c:v>0.6089013736608766</c:v>
                </c:pt>
                <c:pt idx="49">
                  <c:v>-0.46683193246336574</c:v>
                </c:pt>
                <c:pt idx="50">
                  <c:v>0.76068608858638576</c:v>
                </c:pt>
                <c:pt idx="51">
                  <c:v>-1.3398448528767739</c:v>
                </c:pt>
                <c:pt idx="52">
                  <c:v>1.3207833670972922</c:v>
                </c:pt>
                <c:pt idx="53">
                  <c:v>0.91456696640811386</c:v>
                </c:pt>
                <c:pt idx="54">
                  <c:v>0.33872667017895225</c:v>
                </c:pt>
                <c:pt idx="55">
                  <c:v>-0.28559636152405693</c:v>
                </c:pt>
                <c:pt idx="56">
                  <c:v>5.3949837437714962E-2</c:v>
                </c:pt>
                <c:pt idx="57">
                  <c:v>-0.12604332322091782</c:v>
                </c:pt>
                <c:pt idx="58">
                  <c:v>1.0097440765219057</c:v>
                </c:pt>
                <c:pt idx="59">
                  <c:v>1.1237080077146648</c:v>
                </c:pt>
                <c:pt idx="60">
                  <c:v>-1.5949999564206498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4-4EBF-9183-5BBC1FAA8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35872"/>
        <c:axId val="134583808"/>
      </c:scatterChart>
      <c:valAx>
        <c:axId val="134335872"/>
        <c:scaling>
          <c:orientation val="minMax"/>
          <c:max val="4"/>
          <c:min val="-4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34583808"/>
        <c:crosses val="autoZero"/>
        <c:crossBetween val="midCat"/>
        <c:majorUnit val="1"/>
      </c:valAx>
      <c:valAx>
        <c:axId val="134583808"/>
        <c:scaling>
          <c:orientation val="minMax"/>
          <c:max val="4"/>
          <c:min val="-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3433587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'3-переменных'!$A$4</c:f>
          <c:strCache>
            <c:ptCount val="1"/>
            <c:pt idx="0">
              <c:v>3 переменные на 1 диаграмме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67805586801651"/>
          <c:y val="0.15535152877132188"/>
          <c:w val="0.82583098987626546"/>
          <c:h val="0.642185282395256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'3-переменных'!$E$8</c:f>
              <c:strCache>
                <c:ptCount val="1"/>
                <c:pt idx="0">
                  <c:v>Режим1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'3-переменных'!$E$10:$E$65</c:f>
              <c:numCache>
                <c:formatCode>0.0</c:formatCode>
                <c:ptCount val="56"/>
                <c:pt idx="0">
                  <c:v>39.245784191806109</c:v>
                </c:pt>
                <c:pt idx="1">
                  <c:v>44.075419536258735</c:v>
                </c:pt>
                <c:pt idx="2">
                  <c:v>50.767588499828214</c:v>
                </c:pt>
                <c:pt idx="3">
                  <c:v>73.104123092613392</c:v>
                </c:pt>
                <c:pt idx="4">
                  <c:v>94.771956938689073</c:v>
                </c:pt>
                <c:pt idx="5">
                  <c:v>61.815295345877388</c:v>
                </c:pt>
                <c:pt idx="6">
                  <c:v>50.603600195740654</c:v>
                </c:pt>
                <c:pt idx="7">
                  <c:v>87.772673918941464</c:v>
                </c:pt>
                <c:pt idx="8">
                  <c:v>70.388563166471087</c:v>
                </c:pt>
                <c:pt idx="9">
                  <c:v>69.4413820442511</c:v>
                </c:pt>
                <c:pt idx="10">
                  <c:v>72.739986524729829</c:v>
                </c:pt>
                <c:pt idx="11">
                  <c:v>82.93606650261151</c:v>
                </c:pt>
                <c:pt idx="12">
                  <c:v>98.970342399481012</c:v>
                </c:pt>
                <c:pt idx="13">
                  <c:v>125.97153694741733</c:v>
                </c:pt>
                <c:pt idx="14">
                  <c:v>111.96813476642492</c:v>
                </c:pt>
                <c:pt idx="15">
                  <c:v>71.30062972590062</c:v>
                </c:pt>
                <c:pt idx="16">
                  <c:v>81.710922865649721</c:v>
                </c:pt>
                <c:pt idx="17">
                  <c:v>58.011405561756845</c:v>
                </c:pt>
                <c:pt idx="18">
                  <c:v>71.782483798361596</c:v>
                </c:pt>
                <c:pt idx="19">
                  <c:v>129.05034643740174</c:v>
                </c:pt>
                <c:pt idx="20">
                  <c:v>113.94133148740653</c:v>
                </c:pt>
                <c:pt idx="21">
                  <c:v>112.94732823764295</c:v>
                </c:pt>
                <c:pt idx="22">
                  <c:v>102.38222164445553</c:v>
                </c:pt>
                <c:pt idx="23">
                  <c:v>151.73277235488629</c:v>
                </c:pt>
                <c:pt idx="24">
                  <c:v>150.93120145301614</c:v>
                </c:pt>
                <c:pt idx="25">
                  <c:v>183.58510835137292</c:v>
                </c:pt>
                <c:pt idx="26">
                  <c:v>155.91205550478995</c:v>
                </c:pt>
                <c:pt idx="27">
                  <c:v>144.35942881596196</c:v>
                </c:pt>
                <c:pt idx="28">
                  <c:v>151.47165912454903</c:v>
                </c:pt>
                <c:pt idx="29">
                  <c:v>123.63463149414835</c:v>
                </c:pt>
                <c:pt idx="30">
                  <c:v>166.66425439245955</c:v>
                </c:pt>
                <c:pt idx="31">
                  <c:v>158.57891315635896</c:v>
                </c:pt>
                <c:pt idx="32">
                  <c:v>190.26414806180958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</c:numCache>
            </c:numRef>
          </c:xVal>
          <c:yVal>
            <c:numRef>
              <c:f>'3-переменных'!$F$10:$F$65</c:f>
              <c:numCache>
                <c:formatCode>0.000</c:formatCode>
                <c:ptCount val="56"/>
                <c:pt idx="0">
                  <c:v>0.65472039186786213</c:v>
                </c:pt>
                <c:pt idx="1">
                  <c:v>0.30054527527686115</c:v>
                </c:pt>
                <c:pt idx="2">
                  <c:v>2.6031807004604843</c:v>
                </c:pt>
                <c:pt idx="3">
                  <c:v>0.24449317095712186</c:v>
                </c:pt>
                <c:pt idx="4">
                  <c:v>3.1322992034571318</c:v>
                </c:pt>
                <c:pt idx="5">
                  <c:v>4.6241797290319671</c:v>
                </c:pt>
                <c:pt idx="6">
                  <c:v>2.6187650137656693</c:v>
                </c:pt>
                <c:pt idx="7">
                  <c:v>4.434600136288271</c:v>
                </c:pt>
                <c:pt idx="8">
                  <c:v>1.9480872725963052</c:v>
                </c:pt>
                <c:pt idx="9">
                  <c:v>4.1119864532254642</c:v>
                </c:pt>
                <c:pt idx="10">
                  <c:v>2.330221059994976</c:v>
                </c:pt>
                <c:pt idx="11">
                  <c:v>4.0434638888916963</c:v>
                </c:pt>
                <c:pt idx="12">
                  <c:v>5.8599820447658848</c:v>
                </c:pt>
                <c:pt idx="13">
                  <c:v>6.2014890805560707</c:v>
                </c:pt>
                <c:pt idx="14">
                  <c:v>5.0828437831606328</c:v>
                </c:pt>
                <c:pt idx="15">
                  <c:v>6.2329395948677728</c:v>
                </c:pt>
                <c:pt idx="16">
                  <c:v>6.5103145077195812</c:v>
                </c:pt>
                <c:pt idx="17">
                  <c:v>5.7417557330111624</c:v>
                </c:pt>
                <c:pt idx="18">
                  <c:v>5.8976190292626471</c:v>
                </c:pt>
                <c:pt idx="19">
                  <c:v>5.7487945579538922</c:v>
                </c:pt>
                <c:pt idx="20">
                  <c:v>4.1962232237075394</c:v>
                </c:pt>
                <c:pt idx="21">
                  <c:v>6.5544035378649133</c:v>
                </c:pt>
                <c:pt idx="22">
                  <c:v>8.6919704813983998</c:v>
                </c:pt>
                <c:pt idx="23">
                  <c:v>5.437899023866315</c:v>
                </c:pt>
                <c:pt idx="24">
                  <c:v>5.9577665332767955</c:v>
                </c:pt>
                <c:pt idx="25">
                  <c:v>7.2337907328733708</c:v>
                </c:pt>
                <c:pt idx="26">
                  <c:v>6.6566278189908843</c:v>
                </c:pt>
                <c:pt idx="27">
                  <c:v>7.1810433173446562</c:v>
                </c:pt>
                <c:pt idx="28">
                  <c:v>8.29819820334599</c:v>
                </c:pt>
                <c:pt idx="29">
                  <c:v>8.9935382578603686</c:v>
                </c:pt>
                <c:pt idx="30">
                  <c:v>7.7751147863519261</c:v>
                </c:pt>
                <c:pt idx="31">
                  <c:v>7.642941217710975</c:v>
                </c:pt>
                <c:pt idx="32">
                  <c:v>8.6669520366624528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02-4282-BAFD-EE1DF595B379}"/>
            </c:ext>
          </c:extLst>
        </c:ser>
        <c:ser>
          <c:idx val="1"/>
          <c:order val="1"/>
          <c:tx>
            <c:strRef>
              <c:f>'3-переменных'!$G$8</c:f>
              <c:strCache>
                <c:ptCount val="1"/>
                <c:pt idx="0">
                  <c:v>Режим2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'3-переменных'!$G$10:$G$65</c:f>
              <c:numCache>
                <c:formatCode>0.0</c:formatCode>
                <c:ptCount val="5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39.245784191806109</c:v>
                </c:pt>
                <c:pt idx="34">
                  <c:v>44.075419536258735</c:v>
                </c:pt>
                <c:pt idx="35">
                  <c:v>50.767588499828214</c:v>
                </c:pt>
                <c:pt idx="36">
                  <c:v>73.104123092613392</c:v>
                </c:pt>
                <c:pt idx="37">
                  <c:v>94.771956938689073</c:v>
                </c:pt>
                <c:pt idx="38">
                  <c:v>61.815295345877388</c:v>
                </c:pt>
                <c:pt idx="39">
                  <c:v>50.603600195740654</c:v>
                </c:pt>
                <c:pt idx="40">
                  <c:v>87.772673918941464</c:v>
                </c:pt>
                <c:pt idx="41">
                  <c:v>70.388563166471087</c:v>
                </c:pt>
                <c:pt idx="42">
                  <c:v>69.4413820442511</c:v>
                </c:pt>
                <c:pt idx="43">
                  <c:v>72.739986524729829</c:v>
                </c:pt>
                <c:pt idx="44">
                  <c:v>82.93606650261151</c:v>
                </c:pt>
                <c:pt idx="45">
                  <c:v>98.970342399481012</c:v>
                </c:pt>
                <c:pt idx="46">
                  <c:v>125.97153694741733</c:v>
                </c:pt>
                <c:pt idx="47">
                  <c:v>111.96813476642492</c:v>
                </c:pt>
                <c:pt idx="48">
                  <c:v>71.30062972590062</c:v>
                </c:pt>
                <c:pt idx="49">
                  <c:v>81.710922865649721</c:v>
                </c:pt>
                <c:pt idx="50">
                  <c:v>58.011405561756845</c:v>
                </c:pt>
                <c:pt idx="51">
                  <c:v>71.782483798361596</c:v>
                </c:pt>
                <c:pt idx="52">
                  <c:v>129.05034643740174</c:v>
                </c:pt>
                <c:pt idx="53">
                  <c:v>113.94133148740653</c:v>
                </c:pt>
                <c:pt idx="54">
                  <c:v>112.94732823764295</c:v>
                </c:pt>
                <c:pt idx="55">
                  <c:v>102.38222164445553</c:v>
                </c:pt>
              </c:numCache>
            </c:numRef>
          </c:xVal>
          <c:yVal>
            <c:numRef>
              <c:f>'3-переменных'!$H$10:$H$65</c:f>
              <c:numCache>
                <c:formatCode>0.000</c:formatCode>
                <c:ptCount val="5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8.3203539550419325</c:v>
                </c:pt>
                <c:pt idx="34">
                  <c:v>9.4737332428771985</c:v>
                </c:pt>
                <c:pt idx="35">
                  <c:v>7.9661528574372484</c:v>
                </c:pt>
                <c:pt idx="36">
                  <c:v>9.3449537178767415</c:v>
                </c:pt>
                <c:pt idx="37">
                  <c:v>7.7818178325351521</c:v>
                </c:pt>
                <c:pt idx="38">
                  <c:v>9.223893856588921</c:v>
                </c:pt>
                <c:pt idx="39">
                  <c:v>8.3076716619807609</c:v>
                </c:pt>
                <c:pt idx="40">
                  <c:v>9.6052910980295891</c:v>
                </c:pt>
                <c:pt idx="41">
                  <c:v>9.4958704579293673</c:v>
                </c:pt>
                <c:pt idx="42">
                  <c:v>10.367048146307933</c:v>
                </c:pt>
                <c:pt idx="43">
                  <c:v>12.253636732507786</c:v>
                </c:pt>
                <c:pt idx="44">
                  <c:v>10.133969331410388</c:v>
                </c:pt>
                <c:pt idx="45">
                  <c:v>9.9699132611378189</c:v>
                </c:pt>
                <c:pt idx="46">
                  <c:v>13.285334408178864</c:v>
                </c:pt>
                <c:pt idx="47">
                  <c:v>10.064813090454454</c:v>
                </c:pt>
                <c:pt idx="48">
                  <c:v>12.116410310085927</c:v>
                </c:pt>
                <c:pt idx="49">
                  <c:v>9.6805097661788526</c:v>
                </c:pt>
                <c:pt idx="50">
                  <c:v>11.753447584992852</c:v>
                </c:pt>
                <c:pt idx="51">
                  <c:v>12.28135563017147</c:v>
                </c:pt>
                <c:pt idx="52">
                  <c:v>11.443481250554786</c:v>
                </c:pt>
                <c:pt idx="53">
                  <c:v>15.766664911078072</c:v>
                </c:pt>
                <c:pt idx="54">
                  <c:v>13.073566497566826</c:v>
                </c:pt>
                <c:pt idx="55">
                  <c:v>13.543530690671155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02-4282-BAFD-EE1DF595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61696"/>
        <c:axId val="134468352"/>
      </c:scatterChart>
      <c:valAx>
        <c:axId val="134461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Температура процесса</a:t>
                </a:r>
              </a:p>
            </c:rich>
          </c:tx>
          <c:layout>
            <c:manualLayout>
              <c:xMode val="edge"/>
              <c:yMode val="edge"/>
              <c:x val="0.64923486126734153"/>
              <c:y val="0.855784170769503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34468352"/>
        <c:crosses val="autoZero"/>
        <c:crossBetween val="midCat"/>
      </c:valAx>
      <c:valAx>
        <c:axId val="134468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Производительность процесса
</a:t>
                </a:r>
              </a:p>
            </c:rich>
          </c:tx>
          <c:layout>
            <c:manualLayout>
              <c:xMode val="edge"/>
              <c:yMode val="edge"/>
              <c:x val="1.1904761904761904E-2"/>
              <c:y val="0.1473663504480240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3446169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6159776902886"/>
          <c:y val="6.168066491688539E-2"/>
          <c:w val="0.71603756561679788"/>
          <c:h val="0.799143482064741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xVal>
          <c:y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95-4CC9-AA40-ED02BCB11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39616"/>
        <c:axId val="134641152"/>
      </c:scatterChart>
      <c:valAx>
        <c:axId val="1346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41152"/>
        <c:crosses val="autoZero"/>
        <c:crossBetween val="midCat"/>
      </c:valAx>
      <c:valAx>
        <c:axId val="13464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63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xVal>
          <c:yVal>
            <c:numRef>
              <c:f>Matrix!$B$7:$B$31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7</c:v>
                </c:pt>
                <c:pt idx="8">
                  <c:v>30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17</c:v>
                </c:pt>
                <c:pt idx="20">
                  <c:v>10</c:v>
                </c:pt>
                <c:pt idx="21">
                  <c:v>26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1C-4967-91F8-7D773B3F4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68672"/>
        <c:axId val="134670208"/>
      </c:scatterChart>
      <c:valAx>
        <c:axId val="1346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70208"/>
        <c:crosses val="autoZero"/>
        <c:crossBetween val="midCat"/>
      </c:valAx>
      <c:valAx>
        <c:axId val="13467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668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xVal>
          <c:y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5-46E7-8EC3-F7FB7028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51872"/>
        <c:axId val="139553408"/>
      </c:scatterChart>
      <c:valAx>
        <c:axId val="1395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553408"/>
        <c:crosses val="autoZero"/>
        <c:crossBetween val="midCat"/>
      </c:valAx>
      <c:valAx>
        <c:axId val="13955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51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Matrix!$A$7:$A$31</c:f>
              <c:numCache>
                <c:formatCode>General</c:formatCode>
                <c:ptCount val="25"/>
                <c:pt idx="0">
                  <c:v>16.68</c:v>
                </c:pt>
                <c:pt idx="1">
                  <c:v>11.5</c:v>
                </c:pt>
                <c:pt idx="2">
                  <c:v>12.03</c:v>
                </c:pt>
                <c:pt idx="3">
                  <c:v>14.88</c:v>
                </c:pt>
                <c:pt idx="4">
                  <c:v>13.75</c:v>
                </c:pt>
                <c:pt idx="5">
                  <c:v>18.11</c:v>
                </c:pt>
                <c:pt idx="6">
                  <c:v>8</c:v>
                </c:pt>
                <c:pt idx="7">
                  <c:v>17.829999999999998</c:v>
                </c:pt>
                <c:pt idx="8">
                  <c:v>79.239999999999995</c:v>
                </c:pt>
                <c:pt idx="9">
                  <c:v>21.5</c:v>
                </c:pt>
                <c:pt idx="10">
                  <c:v>40.33</c:v>
                </c:pt>
                <c:pt idx="11">
                  <c:v>21</c:v>
                </c:pt>
                <c:pt idx="12">
                  <c:v>13.5</c:v>
                </c:pt>
                <c:pt idx="13">
                  <c:v>19.75</c:v>
                </c:pt>
                <c:pt idx="14">
                  <c:v>24</c:v>
                </c:pt>
                <c:pt idx="15">
                  <c:v>29</c:v>
                </c:pt>
                <c:pt idx="16">
                  <c:v>15.35</c:v>
                </c:pt>
                <c:pt idx="17">
                  <c:v>19</c:v>
                </c:pt>
                <c:pt idx="18">
                  <c:v>9.5</c:v>
                </c:pt>
                <c:pt idx="19">
                  <c:v>35.1</c:v>
                </c:pt>
                <c:pt idx="20">
                  <c:v>17.899999999999999</c:v>
                </c:pt>
                <c:pt idx="21">
                  <c:v>52.32</c:v>
                </c:pt>
                <c:pt idx="22">
                  <c:v>18.75</c:v>
                </c:pt>
                <c:pt idx="23">
                  <c:v>19.829999999999998</c:v>
                </c:pt>
                <c:pt idx="24">
                  <c:v>10.75</c:v>
                </c:pt>
              </c:numCache>
            </c:numRef>
          </c:xVal>
          <c:yVal>
            <c:numRef>
              <c:f>Matrix!$C$7:$C$31</c:f>
              <c:numCache>
                <c:formatCode>General</c:formatCode>
                <c:ptCount val="25"/>
                <c:pt idx="0">
                  <c:v>560</c:v>
                </c:pt>
                <c:pt idx="1">
                  <c:v>220</c:v>
                </c:pt>
                <c:pt idx="2">
                  <c:v>340</c:v>
                </c:pt>
                <c:pt idx="3">
                  <c:v>80</c:v>
                </c:pt>
                <c:pt idx="4">
                  <c:v>150</c:v>
                </c:pt>
                <c:pt idx="5">
                  <c:v>330</c:v>
                </c:pt>
                <c:pt idx="6">
                  <c:v>110</c:v>
                </c:pt>
                <c:pt idx="7">
                  <c:v>210</c:v>
                </c:pt>
                <c:pt idx="8">
                  <c:v>1460</c:v>
                </c:pt>
                <c:pt idx="9">
                  <c:v>605</c:v>
                </c:pt>
                <c:pt idx="10">
                  <c:v>688</c:v>
                </c:pt>
                <c:pt idx="11">
                  <c:v>215</c:v>
                </c:pt>
                <c:pt idx="12">
                  <c:v>255</c:v>
                </c:pt>
                <c:pt idx="13">
                  <c:v>462</c:v>
                </c:pt>
                <c:pt idx="14">
                  <c:v>448</c:v>
                </c:pt>
                <c:pt idx="15">
                  <c:v>776</c:v>
                </c:pt>
                <c:pt idx="16">
                  <c:v>200</c:v>
                </c:pt>
                <c:pt idx="17">
                  <c:v>132</c:v>
                </c:pt>
                <c:pt idx="18">
                  <c:v>36</c:v>
                </c:pt>
                <c:pt idx="19">
                  <c:v>770</c:v>
                </c:pt>
                <c:pt idx="20">
                  <c:v>140</c:v>
                </c:pt>
                <c:pt idx="21">
                  <c:v>810</c:v>
                </c:pt>
                <c:pt idx="22">
                  <c:v>450</c:v>
                </c:pt>
                <c:pt idx="23">
                  <c:v>635</c:v>
                </c:pt>
                <c:pt idx="24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9A-4066-AB1C-71FC04463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69024"/>
        <c:axId val="139570560"/>
      </c:scatterChart>
      <c:valAx>
        <c:axId val="1395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570560"/>
        <c:crosses val="autoZero"/>
        <c:crossBetween val="midCat"/>
      </c:valAx>
      <c:valAx>
        <c:axId val="13957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69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C$2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5</xdr:row>
      <xdr:rowOff>0</xdr:rowOff>
    </xdr:from>
    <xdr:to>
      <xdr:col>15</xdr:col>
      <xdr:colOff>1</xdr:colOff>
      <xdr:row>31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15</xdr:col>
      <xdr:colOff>0</xdr:colOff>
      <xdr:row>59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0</xdr:colOff>
      <xdr:row>26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76200</xdr:rowOff>
        </xdr:from>
        <xdr:to>
          <xdr:col>1</xdr:col>
          <xdr:colOff>771525</xdr:colOff>
          <xdr:row>24</xdr:row>
          <xdr:rowOff>76200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Тренд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</xdr:row>
          <xdr:rowOff>38100</xdr:rowOff>
        </xdr:from>
        <xdr:to>
          <xdr:col>1</xdr:col>
          <xdr:colOff>723900</xdr:colOff>
          <xdr:row>21</xdr:row>
          <xdr:rowOff>104775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Квадратичный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104775</xdr:rowOff>
        </xdr:from>
        <xdr:to>
          <xdr:col>1</xdr:col>
          <xdr:colOff>742950</xdr:colOff>
          <xdr:row>23</xdr:row>
          <xdr:rowOff>9525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Экспоненциальный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</xdr:rowOff>
        </xdr:from>
        <xdr:to>
          <xdr:col>1</xdr:col>
          <xdr:colOff>685800</xdr:colOff>
          <xdr:row>24</xdr:row>
          <xdr:rowOff>47625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Синусоидальный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</xdr:colOff>
      <xdr:row>5</xdr:row>
      <xdr:rowOff>0</xdr:rowOff>
    </xdr:from>
    <xdr:to>
      <xdr:col>10</xdr:col>
      <xdr:colOff>0</xdr:colOff>
      <xdr:row>31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16</xdr:col>
      <xdr:colOff>0</xdr:colOff>
      <xdr:row>32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9</xdr:col>
      <xdr:colOff>0</xdr:colOff>
      <xdr:row>31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13</xdr:col>
      <xdr:colOff>0</xdr:colOff>
      <xdr:row>31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</xdr:row>
      <xdr:rowOff>0</xdr:rowOff>
    </xdr:from>
    <xdr:to>
      <xdr:col>9</xdr:col>
      <xdr:colOff>0</xdr:colOff>
      <xdr:row>19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45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57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57</xdr:row>
      <xdr:rowOff>0</xdr:rowOff>
    </xdr:from>
    <xdr:to>
      <xdr:col>13</xdr:col>
      <xdr:colOff>0</xdr:colOff>
      <xdr:row>69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33</xdr:row>
      <xdr:rowOff>0</xdr:rowOff>
    </xdr:from>
    <xdr:to>
      <xdr:col>13</xdr:col>
      <xdr:colOff>0</xdr:colOff>
      <xdr:row>45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33</xdr:row>
      <xdr:rowOff>0</xdr:rowOff>
    </xdr:from>
    <xdr:to>
      <xdr:col>17</xdr:col>
      <xdr:colOff>0</xdr:colOff>
      <xdr:row>45</xdr:row>
      <xdr:rowOff>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17</xdr:col>
      <xdr:colOff>0</xdr:colOff>
      <xdr:row>57</xdr:row>
      <xdr:rowOff>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381000</xdr:colOff>
      <xdr:row>67</xdr:row>
      <xdr:rowOff>85725</xdr:rowOff>
    </xdr:from>
    <xdr:to>
      <xdr:col>17</xdr:col>
      <xdr:colOff>0</xdr:colOff>
      <xdr:row>68</xdr:row>
      <xdr:rowOff>171450</xdr:rowOff>
    </xdr:to>
    <xdr:sp macro="" textlink="">
      <xdr:nvSpPr>
        <xdr:cNvPr id="11" name="TextBox 10"/>
        <xdr:cNvSpPr txBox="1"/>
      </xdr:nvSpPr>
      <xdr:spPr>
        <a:xfrm>
          <a:off x="9505950" y="13296900"/>
          <a:ext cx="8382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excel2.ru</a:t>
          </a:r>
          <a:endParaRPr lang="ru-RU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diagramma-rasseya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excel2.ru/articles/diagramma-rasseya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diagramma-rasseya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diagramma-rasseya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diagramma-rasseya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85" zoomScaleNormal="85" workbookViewId="0">
      <selection activeCell="O2" sqref="O2"/>
    </sheetView>
  </sheetViews>
  <sheetFormatPr defaultRowHeight="12.75" x14ac:dyDescent="0.2"/>
  <cols>
    <col min="1" max="1" width="18.42578125" style="4" customWidth="1"/>
    <col min="2" max="3" width="13" style="4" customWidth="1"/>
    <col min="4" max="4" width="18.7109375" style="4" customWidth="1"/>
    <col min="5" max="5" width="20" style="4" customWidth="1"/>
    <col min="6" max="6" width="3.85546875" style="4" customWidth="1"/>
    <col min="7" max="7" width="13" style="4" customWidth="1"/>
    <col min="8" max="10" width="9.140625" style="4" customWidth="1"/>
    <col min="11" max="11" width="12" style="4" bestFit="1" customWidth="1"/>
    <col min="12" max="13" width="9.140625" style="4"/>
    <col min="14" max="14" width="10.42578125" style="4" customWidth="1"/>
    <col min="15" max="269" width="9.140625" style="4"/>
    <col min="270" max="270" width="10" style="4" customWidth="1"/>
    <col min="271" max="350" width="9.140625" style="4"/>
    <col min="351" max="351" width="8.5703125" style="4" customWidth="1"/>
    <col min="352" max="16384" width="9.140625" style="4"/>
  </cols>
  <sheetData>
    <row r="1" spans="1:15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6" t="s">
        <v>62</v>
      </c>
    </row>
    <row r="3" spans="1:15" ht="18.7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3" t="s">
        <v>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">
      <c r="G5" s="4" t="s">
        <v>39</v>
      </c>
    </row>
    <row r="6" spans="1:15" x14ac:dyDescent="0.2">
      <c r="A6" s="8" t="s">
        <v>8</v>
      </c>
      <c r="B6" s="8" t="s">
        <v>13</v>
      </c>
    </row>
    <row r="7" spans="1:15" x14ac:dyDescent="0.2">
      <c r="A7" s="9" t="s">
        <v>7</v>
      </c>
      <c r="B7" s="15">
        <v>1</v>
      </c>
    </row>
    <row r="8" spans="1:15" x14ac:dyDescent="0.2">
      <c r="A8" s="9" t="s">
        <v>9</v>
      </c>
      <c r="B8" s="15">
        <v>10</v>
      </c>
    </row>
    <row r="9" spans="1:15" x14ac:dyDescent="0.2">
      <c r="A9" s="9" t="s">
        <v>10</v>
      </c>
      <c r="B9" s="15">
        <v>20</v>
      </c>
    </row>
    <row r="10" spans="1:15" x14ac:dyDescent="0.2">
      <c r="A10" s="9" t="s">
        <v>11</v>
      </c>
      <c r="B10" s="15">
        <v>1</v>
      </c>
    </row>
    <row r="11" spans="1:15" x14ac:dyDescent="0.2">
      <c r="A11" s="9" t="s">
        <v>15</v>
      </c>
      <c r="B11" s="16">
        <f>COUNT(A19:A79)</f>
        <v>61</v>
      </c>
    </row>
    <row r="12" spans="1:15" x14ac:dyDescent="0.2">
      <c r="A12" s="9" t="s">
        <v>12</v>
      </c>
      <c r="B12" s="9">
        <f>B9+B10*(B11-1)</f>
        <v>80</v>
      </c>
    </row>
    <row r="13" spans="1:15" x14ac:dyDescent="0.2">
      <c r="A13" s="9" t="s">
        <v>19</v>
      </c>
      <c r="B13" s="18">
        <v>0.15</v>
      </c>
      <c r="C13" s="12" t="s">
        <v>38</v>
      </c>
    </row>
    <row r="14" spans="1:15" x14ac:dyDescent="0.2">
      <c r="A14" s="9" t="s">
        <v>20</v>
      </c>
      <c r="B14" s="18">
        <v>5</v>
      </c>
      <c r="C14" s="12" t="s">
        <v>37</v>
      </c>
    </row>
    <row r="17" spans="1:7" x14ac:dyDescent="0.2">
      <c r="A17" s="10" t="s">
        <v>5</v>
      </c>
      <c r="B17" s="11"/>
      <c r="C17" s="11"/>
      <c r="D17" s="11"/>
      <c r="E17" s="11"/>
    </row>
    <row r="18" spans="1:7" ht="25.5" x14ac:dyDescent="0.2">
      <c r="B18" s="7" t="s">
        <v>14</v>
      </c>
      <c r="C18" s="7" t="s">
        <v>17</v>
      </c>
      <c r="D18" s="19" t="s">
        <v>22</v>
      </c>
      <c r="E18" s="19" t="s">
        <v>23</v>
      </c>
    </row>
    <row r="19" spans="1:7" x14ac:dyDescent="0.2">
      <c r="A19" s="4">
        <v>1</v>
      </c>
      <c r="B19" s="4">
        <f t="shared" ref="B19:B50" si="0">$B$9+(A19-1)*$B$10</f>
        <v>20</v>
      </c>
      <c r="C19" s="4">
        <f t="shared" ref="C19:C50" si="1">B19*$B$7+$B$8</f>
        <v>30</v>
      </c>
      <c r="D19" s="17">
        <f ca="1">IF(AND($B$13&gt;0,AVERAGE($C$19:$C$79)),_xlfn.NORM.INV(RAND(),C19,$B$13*ABS(AVERAGE($C$19:$C$79))),C19)</f>
        <v>42.790276546396832</v>
      </c>
      <c r="E19" s="17">
        <f ca="1">_xlfn.NORM.INV(RAND(),C19,(1+((B19-$B$9+$B$10)*($B$14/$B$11))^2))</f>
        <v>29.855336531525825</v>
      </c>
    </row>
    <row r="20" spans="1:7" x14ac:dyDescent="0.2">
      <c r="A20" s="4">
        <v>2</v>
      </c>
      <c r="B20" s="4">
        <f t="shared" si="0"/>
        <v>21</v>
      </c>
      <c r="C20" s="4">
        <f t="shared" si="1"/>
        <v>31</v>
      </c>
      <c r="D20" s="17">
        <f t="shared" ref="D20:D79" ca="1" si="2">IF(AND($B$13&gt;0,AVERAGE($C$19:$C$79)),_xlfn.NORM.INV(RAND(),C20,$B$13*ABS(AVERAGE($C$19:$C$79))),C20)</f>
        <v>30.713712733827698</v>
      </c>
      <c r="E20" s="17">
        <f t="shared" ref="E20:E79" ca="1" si="3">_xlfn.NORM.INV(RAND(),C20,(1+((B20-$B$9+$B$10)*($B$14/$B$11))^2))</f>
        <v>29.957658164784721</v>
      </c>
    </row>
    <row r="21" spans="1:7" x14ac:dyDescent="0.2">
      <c r="A21" s="4">
        <v>3</v>
      </c>
      <c r="B21" s="4">
        <f t="shared" si="0"/>
        <v>22</v>
      </c>
      <c r="C21" s="4">
        <f t="shared" si="1"/>
        <v>32</v>
      </c>
      <c r="D21" s="17">
        <f t="shared" ca="1" si="2"/>
        <v>32.349125239506563</v>
      </c>
      <c r="E21" s="17">
        <f t="shared" ca="1" si="3"/>
        <v>31.650444167067434</v>
      </c>
    </row>
    <row r="22" spans="1:7" x14ac:dyDescent="0.2">
      <c r="A22" s="4">
        <v>4</v>
      </c>
      <c r="B22" s="4">
        <f t="shared" si="0"/>
        <v>23</v>
      </c>
      <c r="C22" s="4">
        <f t="shared" si="1"/>
        <v>33</v>
      </c>
      <c r="D22" s="17">
        <f t="shared" ca="1" si="2"/>
        <v>28.721748856693669</v>
      </c>
      <c r="E22" s="17">
        <f t="shared" ca="1" si="3"/>
        <v>33.85411496489494</v>
      </c>
      <c r="F22" s="17"/>
    </row>
    <row r="23" spans="1:7" x14ac:dyDescent="0.2">
      <c r="A23" s="4">
        <v>5</v>
      </c>
      <c r="B23" s="4">
        <f t="shared" si="0"/>
        <v>24</v>
      </c>
      <c r="C23" s="4">
        <f t="shared" si="1"/>
        <v>34</v>
      </c>
      <c r="D23" s="17">
        <f t="shared" ca="1" si="2"/>
        <v>49.587314223569294</v>
      </c>
      <c r="E23" s="17">
        <f t="shared" ca="1" si="3"/>
        <v>34.412815449000782</v>
      </c>
      <c r="F23" s="17"/>
    </row>
    <row r="24" spans="1:7" x14ac:dyDescent="0.2">
      <c r="A24" s="4">
        <v>6</v>
      </c>
      <c r="B24" s="4">
        <f t="shared" si="0"/>
        <v>25</v>
      </c>
      <c r="C24" s="4">
        <f t="shared" si="1"/>
        <v>35</v>
      </c>
      <c r="D24" s="17">
        <f t="shared" ca="1" si="2"/>
        <v>43.750697573350294</v>
      </c>
      <c r="E24" s="17">
        <f t="shared" ca="1" si="3"/>
        <v>35.208357643165705</v>
      </c>
      <c r="F24" s="17"/>
    </row>
    <row r="25" spans="1:7" x14ac:dyDescent="0.2">
      <c r="A25" s="4">
        <v>7</v>
      </c>
      <c r="B25" s="4">
        <f t="shared" si="0"/>
        <v>26</v>
      </c>
      <c r="C25" s="4">
        <f t="shared" si="1"/>
        <v>36</v>
      </c>
      <c r="D25" s="17">
        <f t="shared" ca="1" si="2"/>
        <v>27.810965704106096</v>
      </c>
      <c r="E25" s="17">
        <f t="shared" ca="1" si="3"/>
        <v>35.196264436643922</v>
      </c>
      <c r="F25" s="17"/>
    </row>
    <row r="26" spans="1:7" x14ac:dyDescent="0.2">
      <c r="A26" s="4">
        <v>8</v>
      </c>
      <c r="B26" s="4">
        <f t="shared" si="0"/>
        <v>27</v>
      </c>
      <c r="C26" s="4">
        <f t="shared" si="1"/>
        <v>37</v>
      </c>
      <c r="D26" s="17">
        <f t="shared" ca="1" si="2"/>
        <v>41.610249731584119</v>
      </c>
      <c r="E26" s="17">
        <f t="shared" ca="1" si="3"/>
        <v>39.246780155469892</v>
      </c>
      <c r="F26" s="17"/>
    </row>
    <row r="27" spans="1:7" x14ac:dyDescent="0.2">
      <c r="A27" s="4">
        <v>9</v>
      </c>
      <c r="B27" s="4">
        <f t="shared" si="0"/>
        <v>28</v>
      </c>
      <c r="C27" s="4">
        <f t="shared" si="1"/>
        <v>38</v>
      </c>
      <c r="D27" s="17">
        <f t="shared" ca="1" si="2"/>
        <v>33.216867475366556</v>
      </c>
      <c r="E27" s="17">
        <f t="shared" ca="1" si="3"/>
        <v>38.306254328799582</v>
      </c>
      <c r="F27" s="17"/>
    </row>
    <row r="28" spans="1:7" x14ac:dyDescent="0.2">
      <c r="A28" s="4">
        <v>10</v>
      </c>
      <c r="B28" s="4">
        <f t="shared" si="0"/>
        <v>29</v>
      </c>
      <c r="C28" s="4">
        <f t="shared" si="1"/>
        <v>39</v>
      </c>
      <c r="D28" s="17">
        <f t="shared" ca="1" si="2"/>
        <v>28.866810626238859</v>
      </c>
      <c r="E28" s="17">
        <f t="shared" ca="1" si="3"/>
        <v>38.573350310729523</v>
      </c>
      <c r="F28" s="17"/>
    </row>
    <row r="29" spans="1:7" x14ac:dyDescent="0.2">
      <c r="A29" s="4">
        <v>11</v>
      </c>
      <c r="B29" s="4">
        <f t="shared" si="0"/>
        <v>30</v>
      </c>
      <c r="C29" s="4">
        <f t="shared" si="1"/>
        <v>40</v>
      </c>
      <c r="D29" s="17">
        <f t="shared" ca="1" si="2"/>
        <v>41.020032640294126</v>
      </c>
      <c r="E29" s="17">
        <f t="shared" ca="1" si="3"/>
        <v>42.678080632709872</v>
      </c>
      <c r="F29" s="17"/>
    </row>
    <row r="30" spans="1:7" x14ac:dyDescent="0.2">
      <c r="A30" s="4">
        <v>12</v>
      </c>
      <c r="B30" s="4">
        <f t="shared" si="0"/>
        <v>31</v>
      </c>
      <c r="C30" s="4">
        <f t="shared" si="1"/>
        <v>41</v>
      </c>
      <c r="D30" s="17">
        <f t="shared" ca="1" si="2"/>
        <v>40.466167693419521</v>
      </c>
      <c r="E30" s="17">
        <f t="shared" ca="1" si="3"/>
        <v>40.947116486883296</v>
      </c>
      <c r="F30" s="17"/>
    </row>
    <row r="31" spans="1:7" x14ac:dyDescent="0.2">
      <c r="A31" s="4">
        <v>13</v>
      </c>
      <c r="B31" s="4">
        <f t="shared" si="0"/>
        <v>32</v>
      </c>
      <c r="C31" s="4">
        <f t="shared" si="1"/>
        <v>42</v>
      </c>
      <c r="D31" s="17">
        <f t="shared" ca="1" si="2"/>
        <v>54.660100191636616</v>
      </c>
      <c r="E31" s="17">
        <f t="shared" ca="1" si="3"/>
        <v>42.293107812182434</v>
      </c>
      <c r="F31" s="17"/>
    </row>
    <row r="32" spans="1:7" x14ac:dyDescent="0.2">
      <c r="A32" s="4">
        <v>14</v>
      </c>
      <c r="B32" s="4">
        <f t="shared" si="0"/>
        <v>33</v>
      </c>
      <c r="C32" s="4">
        <f t="shared" si="1"/>
        <v>43</v>
      </c>
      <c r="D32" s="17">
        <f t="shared" ca="1" si="2"/>
        <v>44.463663119244494</v>
      </c>
      <c r="E32" s="17">
        <f t="shared" ca="1" si="3"/>
        <v>43.921554348850314</v>
      </c>
      <c r="F32" s="17"/>
      <c r="G32" s="4" t="s">
        <v>40</v>
      </c>
    </row>
    <row r="33" spans="1:6" x14ac:dyDescent="0.2">
      <c r="A33" s="4">
        <v>15</v>
      </c>
      <c r="B33" s="4">
        <f t="shared" si="0"/>
        <v>34</v>
      </c>
      <c r="C33" s="4">
        <f t="shared" si="1"/>
        <v>44</v>
      </c>
      <c r="D33" s="17">
        <f t="shared" ca="1" si="2"/>
        <v>42.393394157370338</v>
      </c>
      <c r="E33" s="17">
        <f t="shared" ca="1" si="3"/>
        <v>42.043169199051881</v>
      </c>
      <c r="F33" s="17"/>
    </row>
    <row r="34" spans="1:6" x14ac:dyDescent="0.2">
      <c r="A34" s="4">
        <v>16</v>
      </c>
      <c r="B34" s="4">
        <f t="shared" si="0"/>
        <v>35</v>
      </c>
      <c r="C34" s="4">
        <f t="shared" si="1"/>
        <v>45</v>
      </c>
      <c r="D34" s="17">
        <f t="shared" ca="1" si="2"/>
        <v>41.413793918902982</v>
      </c>
      <c r="E34" s="17">
        <f t="shared" ca="1" si="3"/>
        <v>40.040493942590686</v>
      </c>
      <c r="F34" s="17"/>
    </row>
    <row r="35" spans="1:6" x14ac:dyDescent="0.2">
      <c r="A35" s="4">
        <v>17</v>
      </c>
      <c r="B35" s="4">
        <f t="shared" si="0"/>
        <v>36</v>
      </c>
      <c r="C35" s="4">
        <f t="shared" si="1"/>
        <v>46</v>
      </c>
      <c r="D35" s="17">
        <f t="shared" ca="1" si="2"/>
        <v>49.829883465743208</v>
      </c>
      <c r="E35" s="17">
        <f t="shared" ca="1" si="3"/>
        <v>49.063569554468373</v>
      </c>
      <c r="F35" s="17"/>
    </row>
    <row r="36" spans="1:6" x14ac:dyDescent="0.2">
      <c r="A36" s="4">
        <v>18</v>
      </c>
      <c r="B36" s="4">
        <f t="shared" si="0"/>
        <v>37</v>
      </c>
      <c r="C36" s="4">
        <f t="shared" si="1"/>
        <v>47</v>
      </c>
      <c r="D36" s="17">
        <f t="shared" ca="1" si="2"/>
        <v>36.980369943132601</v>
      </c>
      <c r="E36" s="17">
        <f t="shared" ca="1" si="3"/>
        <v>44.626112708034938</v>
      </c>
      <c r="F36" s="17"/>
    </row>
    <row r="37" spans="1:6" x14ac:dyDescent="0.2">
      <c r="A37" s="4">
        <v>19</v>
      </c>
      <c r="B37" s="4">
        <f t="shared" si="0"/>
        <v>38</v>
      </c>
      <c r="C37" s="4">
        <f t="shared" si="1"/>
        <v>48</v>
      </c>
      <c r="D37" s="17">
        <f t="shared" ca="1" si="2"/>
        <v>55.090450122210996</v>
      </c>
      <c r="E37" s="17">
        <f t="shared" ca="1" si="3"/>
        <v>55.056140951665974</v>
      </c>
      <c r="F37" s="17"/>
    </row>
    <row r="38" spans="1:6" x14ac:dyDescent="0.2">
      <c r="A38" s="4">
        <v>20</v>
      </c>
      <c r="B38" s="4">
        <f t="shared" si="0"/>
        <v>39</v>
      </c>
      <c r="C38" s="4">
        <f t="shared" si="1"/>
        <v>49</v>
      </c>
      <c r="D38" s="17">
        <f t="shared" ca="1" si="2"/>
        <v>40.838042825774309</v>
      </c>
      <c r="E38" s="17">
        <f t="shared" ca="1" si="3"/>
        <v>44.99990502234111</v>
      </c>
      <c r="F38" s="17"/>
    </row>
    <row r="39" spans="1:6" x14ac:dyDescent="0.2">
      <c r="A39" s="4">
        <v>21</v>
      </c>
      <c r="B39" s="4">
        <f t="shared" si="0"/>
        <v>40</v>
      </c>
      <c r="C39" s="4">
        <f t="shared" si="1"/>
        <v>50</v>
      </c>
      <c r="D39" s="17">
        <f t="shared" ca="1" si="2"/>
        <v>40.662339153830388</v>
      </c>
      <c r="E39" s="17">
        <f t="shared" ca="1" si="3"/>
        <v>50.658484324284146</v>
      </c>
      <c r="F39" s="17"/>
    </row>
    <row r="40" spans="1:6" x14ac:dyDescent="0.2">
      <c r="A40" s="4">
        <v>22</v>
      </c>
      <c r="B40" s="4">
        <f t="shared" si="0"/>
        <v>41</v>
      </c>
      <c r="C40" s="4">
        <f t="shared" si="1"/>
        <v>51</v>
      </c>
      <c r="D40" s="17">
        <f t="shared" ca="1" si="2"/>
        <v>37.008868192678598</v>
      </c>
      <c r="E40" s="17">
        <f t="shared" ca="1" si="3"/>
        <v>52.368891749411048</v>
      </c>
      <c r="F40" s="17"/>
    </row>
    <row r="41" spans="1:6" x14ac:dyDescent="0.2">
      <c r="A41" s="4">
        <v>23</v>
      </c>
      <c r="B41" s="4">
        <f t="shared" si="0"/>
        <v>42</v>
      </c>
      <c r="C41" s="4">
        <f t="shared" si="1"/>
        <v>52</v>
      </c>
      <c r="D41" s="17">
        <f t="shared" ca="1" si="2"/>
        <v>54.533286429285717</v>
      </c>
      <c r="E41" s="17">
        <f t="shared" ca="1" si="3"/>
        <v>51.008171525243462</v>
      </c>
      <c r="F41" s="17"/>
    </row>
    <row r="42" spans="1:6" x14ac:dyDescent="0.2">
      <c r="A42" s="4">
        <v>24</v>
      </c>
      <c r="B42" s="4">
        <f t="shared" si="0"/>
        <v>43</v>
      </c>
      <c r="C42" s="4">
        <f t="shared" si="1"/>
        <v>53</v>
      </c>
      <c r="D42" s="17">
        <f t="shared" ca="1" si="2"/>
        <v>46.451667787985087</v>
      </c>
      <c r="E42" s="17">
        <f t="shared" ca="1" si="3"/>
        <v>46.76506972002904</v>
      </c>
      <c r="F42" s="17"/>
    </row>
    <row r="43" spans="1:6" x14ac:dyDescent="0.2">
      <c r="A43" s="4">
        <v>25</v>
      </c>
      <c r="B43" s="4">
        <f t="shared" si="0"/>
        <v>44</v>
      </c>
      <c r="C43" s="4">
        <f t="shared" si="1"/>
        <v>54</v>
      </c>
      <c r="D43" s="17">
        <f t="shared" ca="1" si="2"/>
        <v>52.373580811233275</v>
      </c>
      <c r="E43" s="17">
        <f t="shared" ca="1" si="3"/>
        <v>53.674046140765846</v>
      </c>
      <c r="F43" s="17"/>
    </row>
    <row r="44" spans="1:6" x14ac:dyDescent="0.2">
      <c r="A44" s="4">
        <v>26</v>
      </c>
      <c r="B44" s="4">
        <f t="shared" si="0"/>
        <v>45</v>
      </c>
      <c r="C44" s="4">
        <f t="shared" si="1"/>
        <v>55</v>
      </c>
      <c r="D44" s="17">
        <f t="shared" ca="1" si="2"/>
        <v>59.139648723376524</v>
      </c>
      <c r="E44" s="17">
        <f t="shared" ca="1" si="3"/>
        <v>54.820758281138311</v>
      </c>
      <c r="F44" s="17"/>
    </row>
    <row r="45" spans="1:6" x14ac:dyDescent="0.2">
      <c r="A45" s="4">
        <v>27</v>
      </c>
      <c r="B45" s="4">
        <f t="shared" si="0"/>
        <v>46</v>
      </c>
      <c r="C45" s="4">
        <f t="shared" si="1"/>
        <v>56</v>
      </c>
      <c r="D45" s="17">
        <f t="shared" ca="1" si="2"/>
        <v>61.141728961936487</v>
      </c>
      <c r="E45" s="17">
        <f t="shared" ca="1" si="3"/>
        <v>50.323691855766143</v>
      </c>
      <c r="F45" s="17"/>
    </row>
    <row r="46" spans="1:6" x14ac:dyDescent="0.2">
      <c r="A46" s="4">
        <v>28</v>
      </c>
      <c r="B46" s="4">
        <f t="shared" si="0"/>
        <v>47</v>
      </c>
      <c r="C46" s="4">
        <f t="shared" si="1"/>
        <v>57</v>
      </c>
      <c r="D46" s="17">
        <f t="shared" ca="1" si="2"/>
        <v>65.356630935458028</v>
      </c>
      <c r="E46" s="17">
        <f t="shared" ca="1" si="3"/>
        <v>57.61600943749584</v>
      </c>
      <c r="F46" s="17"/>
    </row>
    <row r="47" spans="1:6" x14ac:dyDescent="0.2">
      <c r="A47" s="4">
        <v>29</v>
      </c>
      <c r="B47" s="4">
        <f t="shared" si="0"/>
        <v>48</v>
      </c>
      <c r="C47" s="4">
        <f t="shared" si="1"/>
        <v>58</v>
      </c>
      <c r="D47" s="17">
        <f t="shared" ca="1" si="2"/>
        <v>68.66275816832632</v>
      </c>
      <c r="E47" s="17">
        <f t="shared" ca="1" si="3"/>
        <v>54.523207206586136</v>
      </c>
      <c r="F47" s="17"/>
    </row>
    <row r="48" spans="1:6" x14ac:dyDescent="0.2">
      <c r="A48" s="4">
        <v>30</v>
      </c>
      <c r="B48" s="4">
        <f t="shared" si="0"/>
        <v>49</v>
      </c>
      <c r="C48" s="4">
        <f t="shared" si="1"/>
        <v>59</v>
      </c>
      <c r="D48" s="17">
        <f t="shared" ca="1" si="2"/>
        <v>67.502659525445324</v>
      </c>
      <c r="E48" s="17">
        <f t="shared" ca="1" si="3"/>
        <v>61.739131354606158</v>
      </c>
      <c r="F48" s="17"/>
    </row>
    <row r="49" spans="1:6" x14ac:dyDescent="0.2">
      <c r="A49" s="4">
        <v>31</v>
      </c>
      <c r="B49" s="4">
        <f t="shared" si="0"/>
        <v>50</v>
      </c>
      <c r="C49" s="4">
        <f t="shared" si="1"/>
        <v>60</v>
      </c>
      <c r="D49" s="17">
        <f t="shared" ca="1" si="2"/>
        <v>57.083111391874816</v>
      </c>
      <c r="E49" s="17">
        <f t="shared" ca="1" si="3"/>
        <v>64.691571574656564</v>
      </c>
      <c r="F49" s="17"/>
    </row>
    <row r="50" spans="1:6" x14ac:dyDescent="0.2">
      <c r="A50" s="4">
        <v>32</v>
      </c>
      <c r="B50" s="4">
        <f t="shared" si="0"/>
        <v>51</v>
      </c>
      <c r="C50" s="4">
        <f t="shared" si="1"/>
        <v>61</v>
      </c>
      <c r="D50" s="17">
        <f t="shared" ca="1" si="2"/>
        <v>54.914562098432995</v>
      </c>
      <c r="E50" s="17">
        <f t="shared" ca="1" si="3"/>
        <v>64.968729519292083</v>
      </c>
      <c r="F50" s="17"/>
    </row>
    <row r="51" spans="1:6" x14ac:dyDescent="0.2">
      <c r="A51" s="4">
        <v>33</v>
      </c>
      <c r="B51" s="4">
        <f t="shared" ref="B51:B79" si="4">$B$9+(A51-1)*$B$10</f>
        <v>52</v>
      </c>
      <c r="C51" s="4">
        <f t="shared" ref="C51:C79" si="5">B51*$B$7+$B$8</f>
        <v>62</v>
      </c>
      <c r="D51" s="17">
        <f t="shared" ca="1" si="2"/>
        <v>69.769724517916544</v>
      </c>
      <c r="E51" s="17">
        <f t="shared" ca="1" si="3"/>
        <v>58.482153795382793</v>
      </c>
      <c r="F51" s="17"/>
    </row>
    <row r="52" spans="1:6" x14ac:dyDescent="0.2">
      <c r="A52" s="4">
        <v>34</v>
      </c>
      <c r="B52" s="4">
        <f t="shared" si="4"/>
        <v>53</v>
      </c>
      <c r="C52" s="4">
        <f t="shared" si="5"/>
        <v>63</v>
      </c>
      <c r="D52" s="17">
        <f t="shared" ca="1" si="2"/>
        <v>71.961891594311041</v>
      </c>
      <c r="E52" s="17">
        <f t="shared" ca="1" si="3"/>
        <v>77.043970537513701</v>
      </c>
      <c r="F52" s="17"/>
    </row>
    <row r="53" spans="1:6" x14ac:dyDescent="0.2">
      <c r="A53" s="4">
        <v>35</v>
      </c>
      <c r="B53" s="4">
        <f t="shared" si="4"/>
        <v>54</v>
      </c>
      <c r="C53" s="4">
        <f t="shared" si="5"/>
        <v>64</v>
      </c>
      <c r="D53" s="17">
        <f t="shared" ca="1" si="2"/>
        <v>69.282188104549917</v>
      </c>
      <c r="E53" s="17">
        <f t="shared" ca="1" si="3"/>
        <v>66.697931604401106</v>
      </c>
      <c r="F53" s="17"/>
    </row>
    <row r="54" spans="1:6" x14ac:dyDescent="0.2">
      <c r="A54" s="4">
        <v>36</v>
      </c>
      <c r="B54" s="4">
        <f t="shared" si="4"/>
        <v>55</v>
      </c>
      <c r="C54" s="4">
        <f t="shared" si="5"/>
        <v>65</v>
      </c>
      <c r="D54" s="17">
        <f t="shared" ca="1" si="2"/>
        <v>58.548895941904135</v>
      </c>
      <c r="E54" s="17">
        <f t="shared" ca="1" si="3"/>
        <v>57.208964228287897</v>
      </c>
      <c r="F54" s="17"/>
    </row>
    <row r="55" spans="1:6" x14ac:dyDescent="0.2">
      <c r="A55" s="4">
        <v>37</v>
      </c>
      <c r="B55" s="4">
        <f t="shared" si="4"/>
        <v>56</v>
      </c>
      <c r="C55" s="4">
        <f t="shared" si="5"/>
        <v>66</v>
      </c>
      <c r="D55" s="17">
        <f t="shared" ca="1" si="2"/>
        <v>55.91901416999422</v>
      </c>
      <c r="E55" s="17">
        <f t="shared" ca="1" si="3"/>
        <v>80.207692019746773</v>
      </c>
      <c r="F55" s="17"/>
    </row>
    <row r="56" spans="1:6" x14ac:dyDescent="0.2">
      <c r="A56" s="4">
        <v>38</v>
      </c>
      <c r="B56" s="4">
        <f t="shared" si="4"/>
        <v>57</v>
      </c>
      <c r="C56" s="4">
        <f t="shared" si="5"/>
        <v>67</v>
      </c>
      <c r="D56" s="17">
        <f t="shared" ca="1" si="2"/>
        <v>71.238580753091</v>
      </c>
      <c r="E56" s="17">
        <f t="shared" ca="1" si="3"/>
        <v>68.7056050860959</v>
      </c>
      <c r="F56" s="17"/>
    </row>
    <row r="57" spans="1:6" x14ac:dyDescent="0.2">
      <c r="A57" s="4">
        <v>39</v>
      </c>
      <c r="B57" s="4">
        <f t="shared" si="4"/>
        <v>58</v>
      </c>
      <c r="C57" s="4">
        <f t="shared" si="5"/>
        <v>68</v>
      </c>
      <c r="D57" s="17">
        <f t="shared" ca="1" si="2"/>
        <v>66.384117638629704</v>
      </c>
      <c r="E57" s="17">
        <f t="shared" ca="1" si="3"/>
        <v>76.624125568210431</v>
      </c>
      <c r="F57" s="17"/>
    </row>
    <row r="58" spans="1:6" x14ac:dyDescent="0.2">
      <c r="A58" s="4">
        <v>40</v>
      </c>
      <c r="B58" s="4">
        <f t="shared" si="4"/>
        <v>59</v>
      </c>
      <c r="C58" s="4">
        <f t="shared" si="5"/>
        <v>69</v>
      </c>
      <c r="D58" s="17">
        <f t="shared" ca="1" si="2"/>
        <v>60.247905627238502</v>
      </c>
      <c r="E58" s="17">
        <f t="shared" ca="1" si="3"/>
        <v>63.343599384371835</v>
      </c>
      <c r="F58" s="17"/>
    </row>
    <row r="59" spans="1:6" x14ac:dyDescent="0.2">
      <c r="A59" s="4">
        <v>41</v>
      </c>
      <c r="B59" s="4">
        <f t="shared" si="4"/>
        <v>60</v>
      </c>
      <c r="C59" s="4">
        <f t="shared" si="5"/>
        <v>70</v>
      </c>
      <c r="D59" s="17">
        <f t="shared" ca="1" si="2"/>
        <v>63.61094734257874</v>
      </c>
      <c r="E59" s="17">
        <f t="shared" ca="1" si="3"/>
        <v>72.050874948345324</v>
      </c>
      <c r="F59" s="17"/>
    </row>
    <row r="60" spans="1:6" x14ac:dyDescent="0.2">
      <c r="A60" s="4">
        <v>42</v>
      </c>
      <c r="B60" s="4">
        <f t="shared" si="4"/>
        <v>61</v>
      </c>
      <c r="C60" s="4">
        <f t="shared" si="5"/>
        <v>71</v>
      </c>
      <c r="D60" s="17">
        <f t="shared" ca="1" si="2"/>
        <v>72.78148619882964</v>
      </c>
      <c r="E60" s="17">
        <f t="shared" ca="1" si="3"/>
        <v>33.292146261672983</v>
      </c>
      <c r="F60" s="17"/>
    </row>
    <row r="61" spans="1:6" x14ac:dyDescent="0.2">
      <c r="A61" s="4">
        <v>43</v>
      </c>
      <c r="B61" s="4">
        <f t="shared" si="4"/>
        <v>62</v>
      </c>
      <c r="C61" s="4">
        <f t="shared" si="5"/>
        <v>72</v>
      </c>
      <c r="D61" s="17">
        <f t="shared" ca="1" si="2"/>
        <v>82.068219318733782</v>
      </c>
      <c r="E61" s="17">
        <f t="shared" ca="1" si="3"/>
        <v>89.546008323714815</v>
      </c>
      <c r="F61" s="17"/>
    </row>
    <row r="62" spans="1:6" x14ac:dyDescent="0.2">
      <c r="A62" s="4">
        <v>44</v>
      </c>
      <c r="B62" s="4">
        <f t="shared" si="4"/>
        <v>63</v>
      </c>
      <c r="C62" s="4">
        <f t="shared" si="5"/>
        <v>73</v>
      </c>
      <c r="D62" s="17">
        <f t="shared" ca="1" si="2"/>
        <v>81.689047047366444</v>
      </c>
      <c r="E62" s="17">
        <f t="shared" ca="1" si="3"/>
        <v>74.383645592973267</v>
      </c>
      <c r="F62" s="17"/>
    </row>
    <row r="63" spans="1:6" x14ac:dyDescent="0.2">
      <c r="A63" s="4">
        <v>45</v>
      </c>
      <c r="B63" s="4">
        <f t="shared" si="4"/>
        <v>64</v>
      </c>
      <c r="C63" s="4">
        <f t="shared" si="5"/>
        <v>74</v>
      </c>
      <c r="D63" s="17">
        <f t="shared" ca="1" si="2"/>
        <v>61.529509111042927</v>
      </c>
      <c r="E63" s="17">
        <f t="shared" ca="1" si="3"/>
        <v>109.30313200819893</v>
      </c>
      <c r="F63" s="17"/>
    </row>
    <row r="64" spans="1:6" x14ac:dyDescent="0.2">
      <c r="A64" s="4">
        <v>46</v>
      </c>
      <c r="B64" s="4">
        <f t="shared" si="4"/>
        <v>65</v>
      </c>
      <c r="C64" s="4">
        <f t="shared" si="5"/>
        <v>75</v>
      </c>
      <c r="D64" s="17">
        <f t="shared" ca="1" si="2"/>
        <v>58.106388832748834</v>
      </c>
      <c r="E64" s="17">
        <f t="shared" ca="1" si="3"/>
        <v>80.30133610851307</v>
      </c>
      <c r="F64" s="17"/>
    </row>
    <row r="65" spans="1:6" x14ac:dyDescent="0.2">
      <c r="A65" s="4">
        <v>47</v>
      </c>
      <c r="B65" s="4">
        <f t="shared" si="4"/>
        <v>66</v>
      </c>
      <c r="C65" s="4">
        <f t="shared" si="5"/>
        <v>76</v>
      </c>
      <c r="D65" s="17">
        <f t="shared" ca="1" si="2"/>
        <v>71.054619383293058</v>
      </c>
      <c r="E65" s="17">
        <f t="shared" ca="1" si="3"/>
        <v>81.076605662483558</v>
      </c>
      <c r="F65" s="17"/>
    </row>
    <row r="66" spans="1:6" x14ac:dyDescent="0.2">
      <c r="A66" s="4">
        <v>48</v>
      </c>
      <c r="B66" s="4">
        <f t="shared" si="4"/>
        <v>67</v>
      </c>
      <c r="C66" s="4">
        <f t="shared" si="5"/>
        <v>77</v>
      </c>
      <c r="D66" s="17">
        <f t="shared" ca="1" si="2"/>
        <v>72.498563612541489</v>
      </c>
      <c r="E66" s="17">
        <f t="shared" ca="1" si="3"/>
        <v>62.617401089426345</v>
      </c>
      <c r="F66" s="17"/>
    </row>
    <row r="67" spans="1:6" x14ac:dyDescent="0.2">
      <c r="A67" s="4">
        <v>49</v>
      </c>
      <c r="B67" s="4">
        <f t="shared" si="4"/>
        <v>68</v>
      </c>
      <c r="C67" s="4">
        <f t="shared" si="5"/>
        <v>78</v>
      </c>
      <c r="D67" s="17">
        <f t="shared" ca="1" si="2"/>
        <v>66.214156152742291</v>
      </c>
      <c r="E67" s="17">
        <f t="shared" ca="1" si="3"/>
        <v>76.395091268969182</v>
      </c>
      <c r="F67" s="17"/>
    </row>
    <row r="68" spans="1:6" x14ac:dyDescent="0.2">
      <c r="A68" s="4">
        <v>50</v>
      </c>
      <c r="B68" s="4">
        <f t="shared" si="4"/>
        <v>69</v>
      </c>
      <c r="C68" s="4">
        <f t="shared" si="5"/>
        <v>79</v>
      </c>
      <c r="D68" s="17">
        <f t="shared" ca="1" si="2"/>
        <v>77.337402481708239</v>
      </c>
      <c r="E68" s="17">
        <f t="shared" ca="1" si="3"/>
        <v>109.78176957903895</v>
      </c>
      <c r="F68" s="17"/>
    </row>
    <row r="69" spans="1:6" x14ac:dyDescent="0.2">
      <c r="A69" s="4">
        <v>51</v>
      </c>
      <c r="B69" s="4">
        <f t="shared" si="4"/>
        <v>70</v>
      </c>
      <c r="C69" s="4">
        <f t="shared" si="5"/>
        <v>80</v>
      </c>
      <c r="D69" s="17">
        <f t="shared" ca="1" si="2"/>
        <v>80.604795585568525</v>
      </c>
      <c r="E69" s="17">
        <f t="shared" ca="1" si="3"/>
        <v>97.366260225621602</v>
      </c>
      <c r="F69" s="17"/>
    </row>
    <row r="70" spans="1:6" x14ac:dyDescent="0.2">
      <c r="A70" s="4">
        <v>52</v>
      </c>
      <c r="B70" s="4">
        <f t="shared" si="4"/>
        <v>71</v>
      </c>
      <c r="C70" s="4">
        <f t="shared" si="5"/>
        <v>81</v>
      </c>
      <c r="D70" s="17">
        <f t="shared" ca="1" si="2"/>
        <v>67.490306108500903</v>
      </c>
      <c r="E70" s="17">
        <f t="shared" ca="1" si="3"/>
        <v>102.22548262878006</v>
      </c>
      <c r="F70" s="17"/>
    </row>
    <row r="71" spans="1:6" x14ac:dyDescent="0.2">
      <c r="A71" s="4">
        <v>53</v>
      </c>
      <c r="B71" s="4">
        <f t="shared" si="4"/>
        <v>72</v>
      </c>
      <c r="C71" s="4">
        <f t="shared" si="5"/>
        <v>82</v>
      </c>
      <c r="D71" s="17">
        <f t="shared" ca="1" si="2"/>
        <v>66.818692270576804</v>
      </c>
      <c r="E71" s="17">
        <f t="shared" ca="1" si="3"/>
        <v>107.4246767950049</v>
      </c>
      <c r="F71" s="17"/>
    </row>
    <row r="72" spans="1:6" x14ac:dyDescent="0.2">
      <c r="A72" s="4">
        <v>54</v>
      </c>
      <c r="B72" s="4">
        <f t="shared" si="4"/>
        <v>73</v>
      </c>
      <c r="C72" s="4">
        <f t="shared" si="5"/>
        <v>83</v>
      </c>
      <c r="D72" s="17">
        <f t="shared" ca="1" si="2"/>
        <v>82.510737782261941</v>
      </c>
      <c r="E72" s="17">
        <f t="shared" ca="1" si="3"/>
        <v>62.646518820715841</v>
      </c>
      <c r="F72" s="17"/>
    </row>
    <row r="73" spans="1:6" x14ac:dyDescent="0.2">
      <c r="A73" s="4">
        <v>55</v>
      </c>
      <c r="B73" s="4">
        <f t="shared" si="4"/>
        <v>74</v>
      </c>
      <c r="C73" s="4">
        <f t="shared" si="5"/>
        <v>84</v>
      </c>
      <c r="D73" s="17">
        <f t="shared" ca="1" si="2"/>
        <v>93.550100130491401</v>
      </c>
      <c r="E73" s="17">
        <f t="shared" ca="1" si="3"/>
        <v>92.881749276864667</v>
      </c>
      <c r="F73" s="17"/>
    </row>
    <row r="74" spans="1:6" x14ac:dyDescent="0.2">
      <c r="A74" s="4">
        <v>56</v>
      </c>
      <c r="B74" s="4">
        <f t="shared" si="4"/>
        <v>75</v>
      </c>
      <c r="C74" s="4">
        <f t="shared" si="5"/>
        <v>85</v>
      </c>
      <c r="D74" s="17">
        <f t="shared" ca="1" si="2"/>
        <v>81.787388103385624</v>
      </c>
      <c r="E74" s="17">
        <f t="shared" ca="1" si="3"/>
        <v>91.031112391575121</v>
      </c>
      <c r="F74" s="17"/>
    </row>
    <row r="75" spans="1:6" x14ac:dyDescent="0.2">
      <c r="A75" s="4">
        <v>57</v>
      </c>
      <c r="B75" s="4">
        <f t="shared" si="4"/>
        <v>76</v>
      </c>
      <c r="C75" s="4">
        <f t="shared" si="5"/>
        <v>86</v>
      </c>
      <c r="D75" s="17">
        <f t="shared" ca="1" si="2"/>
        <v>95.78419621792888</v>
      </c>
      <c r="E75" s="17">
        <f t="shared" ca="1" si="3"/>
        <v>95.887190787360638</v>
      </c>
      <c r="F75" s="17"/>
    </row>
    <row r="76" spans="1:6" x14ac:dyDescent="0.2">
      <c r="A76" s="4">
        <v>58</v>
      </c>
      <c r="B76" s="4">
        <f t="shared" si="4"/>
        <v>77</v>
      </c>
      <c r="C76" s="4">
        <f t="shared" si="5"/>
        <v>87</v>
      </c>
      <c r="D76" s="17">
        <f t="shared" ca="1" si="2"/>
        <v>101.45439803783493</v>
      </c>
      <c r="E76" s="17">
        <f t="shared" ca="1" si="3"/>
        <v>68.355979963430684</v>
      </c>
      <c r="F76" s="17"/>
    </row>
    <row r="77" spans="1:6" x14ac:dyDescent="0.2">
      <c r="A77" s="4">
        <v>59</v>
      </c>
      <c r="B77" s="4">
        <f t="shared" si="4"/>
        <v>78</v>
      </c>
      <c r="C77" s="4">
        <f t="shared" si="5"/>
        <v>88</v>
      </c>
      <c r="D77" s="17">
        <f t="shared" ca="1" si="2"/>
        <v>105.45764157888786</v>
      </c>
      <c r="E77" s="17">
        <f t="shared" ca="1" si="3"/>
        <v>101.16200553784164</v>
      </c>
      <c r="F77" s="17"/>
    </row>
    <row r="78" spans="1:6" x14ac:dyDescent="0.2">
      <c r="A78" s="4">
        <v>60</v>
      </c>
      <c r="B78" s="4">
        <f t="shared" si="4"/>
        <v>79</v>
      </c>
      <c r="C78" s="4">
        <f t="shared" si="5"/>
        <v>89</v>
      </c>
      <c r="D78" s="17">
        <f t="shared" ca="1" si="2"/>
        <v>93.523954208866897</v>
      </c>
      <c r="E78" s="17">
        <f t="shared" ca="1" si="3"/>
        <v>42.290978558975041</v>
      </c>
      <c r="F78" s="17"/>
    </row>
    <row r="79" spans="1:6" x14ac:dyDescent="0.2">
      <c r="A79" s="4">
        <v>61</v>
      </c>
      <c r="B79" s="4">
        <f t="shared" si="4"/>
        <v>80</v>
      </c>
      <c r="C79" s="4">
        <f t="shared" si="5"/>
        <v>90</v>
      </c>
      <c r="D79" s="17">
        <f t="shared" ca="1" si="2"/>
        <v>99.954694046697796</v>
      </c>
      <c r="E79" s="17">
        <f t="shared" ca="1" si="3"/>
        <v>113.87529989492982</v>
      </c>
      <c r="F79" s="17"/>
    </row>
    <row r="80" spans="1:6" x14ac:dyDescent="0.2">
      <c r="F80" s="17"/>
    </row>
    <row r="81" spans="6:6" x14ac:dyDescent="0.2">
      <c r="F81" s="17"/>
    </row>
    <row r="82" spans="6:6" x14ac:dyDescent="0.2">
      <c r="F82" s="17"/>
    </row>
    <row r="83" spans="6:6" x14ac:dyDescent="0.2">
      <c r="F83" s="17"/>
    </row>
    <row r="84" spans="6:6" x14ac:dyDescent="0.2">
      <c r="F84" s="17"/>
    </row>
    <row r="85" spans="6:6" x14ac:dyDescent="0.2">
      <c r="F85" s="17"/>
    </row>
    <row r="86" spans="6:6" x14ac:dyDescent="0.2">
      <c r="F86" s="17"/>
    </row>
    <row r="87" spans="6:6" x14ac:dyDescent="0.2">
      <c r="F87" s="17"/>
    </row>
    <row r="88" spans="6:6" x14ac:dyDescent="0.2">
      <c r="F88" s="17"/>
    </row>
  </sheetData>
  <sortState ref="A6:A55">
    <sortCondition ref="A6"/>
  </sortState>
  <hyperlinks>
    <hyperlink ref="A1:E1" r:id="rId1" display="Файл скачан с сайта excel2.ru &gt;&gt;&gt;"/>
    <hyperlink ref="A2" r:id="rId2"/>
    <hyperlink ref="O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0"/>
  <sheetViews>
    <sheetView workbookViewId="0">
      <selection activeCell="K2" sqref="K2"/>
    </sheetView>
  </sheetViews>
  <sheetFormatPr defaultRowHeight="12.75" x14ac:dyDescent="0.2"/>
  <cols>
    <col min="1" max="1" width="12.42578125" style="4" customWidth="1"/>
    <col min="2" max="2" width="13" style="4" customWidth="1"/>
    <col min="3" max="3" width="17.140625" style="4" customWidth="1"/>
    <col min="4" max="4" width="14.85546875" style="4" bestFit="1" customWidth="1"/>
    <col min="5" max="5" width="5.28515625" style="4" customWidth="1"/>
    <col min="6" max="6" width="13" style="4" customWidth="1"/>
    <col min="7" max="7" width="18" style="4" customWidth="1"/>
    <col min="8" max="8" width="15.7109375" style="4" customWidth="1"/>
    <col min="9" max="9" width="9.140625" style="4" customWidth="1"/>
    <col min="10" max="10" width="12" style="4" bestFit="1" customWidth="1"/>
    <col min="11" max="264" width="9.140625" style="4"/>
    <col min="265" max="265" width="10" style="4" customWidth="1"/>
    <col min="266" max="345" width="9.140625" style="4"/>
    <col min="346" max="346" width="8.5703125" style="4" customWidth="1"/>
    <col min="347" max="16384" width="9.140625" style="4"/>
  </cols>
  <sheetData>
    <row r="1" spans="1:11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56" t="s">
        <v>62</v>
      </c>
    </row>
    <row r="3" spans="1:11" ht="18.7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3" t="s">
        <v>36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15" x14ac:dyDescent="0.2">
      <c r="B6" s="8" t="s">
        <v>25</v>
      </c>
      <c r="C6" s="8" t="s">
        <v>29</v>
      </c>
      <c r="D6" s="8" t="s">
        <v>31</v>
      </c>
    </row>
    <row r="7" spans="1:11" ht="25.5" x14ac:dyDescent="0.2">
      <c r="A7" s="8" t="s">
        <v>27</v>
      </c>
      <c r="B7" s="20" t="s">
        <v>24</v>
      </c>
      <c r="C7" s="20" t="s">
        <v>28</v>
      </c>
      <c r="D7" s="20" t="s">
        <v>30</v>
      </c>
    </row>
    <row r="8" spans="1:11" x14ac:dyDescent="0.2">
      <c r="A8" s="9" t="s">
        <v>7</v>
      </c>
      <c r="B8" s="15">
        <v>4</v>
      </c>
      <c r="C8" s="15">
        <v>4</v>
      </c>
      <c r="D8" s="15">
        <v>1</v>
      </c>
    </row>
    <row r="9" spans="1:11" x14ac:dyDescent="0.2">
      <c r="A9" s="9" t="s">
        <v>9</v>
      </c>
      <c r="B9" s="15">
        <v>0</v>
      </c>
      <c r="C9" s="15">
        <v>-0.8</v>
      </c>
      <c r="D9" s="15">
        <v>-0.15</v>
      </c>
    </row>
    <row r="10" spans="1:11" x14ac:dyDescent="0.2">
      <c r="A10" s="9" t="s">
        <v>26</v>
      </c>
      <c r="B10" s="15">
        <v>20</v>
      </c>
      <c r="C10" s="15">
        <v>1</v>
      </c>
      <c r="D10" s="15">
        <v>0</v>
      </c>
    </row>
    <row r="11" spans="1:11" x14ac:dyDescent="0.2">
      <c r="A11" s="9" t="s">
        <v>32</v>
      </c>
      <c r="D11" s="15">
        <v>1</v>
      </c>
    </row>
    <row r="12" spans="1:11" x14ac:dyDescent="0.2">
      <c r="A12" s="9" t="s">
        <v>33</v>
      </c>
      <c r="D12" s="15">
        <v>0.4</v>
      </c>
    </row>
    <row r="14" spans="1:11" x14ac:dyDescent="0.2">
      <c r="A14" s="9" t="s">
        <v>10</v>
      </c>
      <c r="B14" s="15">
        <v>0</v>
      </c>
    </row>
    <row r="15" spans="1:11" x14ac:dyDescent="0.2">
      <c r="A15" s="9" t="s">
        <v>11</v>
      </c>
      <c r="B15" s="15">
        <v>0.1</v>
      </c>
    </row>
    <row r="16" spans="1:11" x14ac:dyDescent="0.2">
      <c r="A16" s="9" t="s">
        <v>15</v>
      </c>
      <c r="B16" s="16">
        <f>COUNT(A30:A90)</f>
        <v>61</v>
      </c>
    </row>
    <row r="17" spans="1:8" x14ac:dyDescent="0.2">
      <c r="A17" s="9" t="s">
        <v>12</v>
      </c>
      <c r="B17" s="9">
        <f>B14+B15*(B16-1)</f>
        <v>6</v>
      </c>
    </row>
    <row r="18" spans="1:8" x14ac:dyDescent="0.2">
      <c r="A18" s="9" t="s">
        <v>19</v>
      </c>
      <c r="B18" s="18">
        <v>0.3</v>
      </c>
      <c r="C18" s="12" t="s">
        <v>21</v>
      </c>
    </row>
    <row r="21" spans="1:8" x14ac:dyDescent="0.2">
      <c r="C21" s="4">
        <v>1</v>
      </c>
    </row>
    <row r="24" spans="1:8" x14ac:dyDescent="0.2">
      <c r="E24" s="17"/>
    </row>
    <row r="25" spans="1:8" x14ac:dyDescent="0.2">
      <c r="E25" s="17"/>
    </row>
    <row r="26" spans="1:8" x14ac:dyDescent="0.2">
      <c r="E26" s="17"/>
    </row>
    <row r="27" spans="1:8" x14ac:dyDescent="0.2">
      <c r="E27" s="17"/>
    </row>
    <row r="28" spans="1:8" x14ac:dyDescent="0.2">
      <c r="A28" s="10" t="s">
        <v>5</v>
      </c>
      <c r="B28" s="11"/>
      <c r="C28" s="11"/>
      <c r="D28" s="11"/>
      <c r="E28" s="17"/>
      <c r="F28" s="11"/>
      <c r="G28" s="11"/>
      <c r="H28" s="11"/>
    </row>
    <row r="29" spans="1:8" ht="25.5" x14ac:dyDescent="0.2">
      <c r="B29" s="7" t="s">
        <v>14</v>
      </c>
      <c r="C29" s="19" t="str">
        <f t="shared" ref="C29:C60" ca="1" si="0">OFFSET(F29,,$C$21-1,1)</f>
        <v>Квадратичный тренд</v>
      </c>
      <c r="D29" s="19" t="s">
        <v>16</v>
      </c>
      <c r="E29" s="17"/>
      <c r="F29" s="19" t="str">
        <f>B7</f>
        <v>Квадратичный тренд</v>
      </c>
      <c r="G29" s="19" t="str">
        <f>C7</f>
        <v>Экспоненциальный тренд</v>
      </c>
      <c r="H29" s="19" t="str">
        <f>D7</f>
        <v>Синусоидальный тренд</v>
      </c>
    </row>
    <row r="30" spans="1:8" x14ac:dyDescent="0.2">
      <c r="A30" s="4">
        <v>1</v>
      </c>
      <c r="B30" s="4">
        <f t="shared" ref="B30:B61" si="1">$B$14+(A30-1)*$B$15</f>
        <v>0</v>
      </c>
      <c r="C30" s="4">
        <f t="shared" ca="1" si="0"/>
        <v>20</v>
      </c>
      <c r="D30" s="17">
        <f ca="1">IF(AND($B$18&gt;0,AVERAGE($C$30:$C$90)),_xlfn.NORM.INV(RAND(),C30,$B$18*ABS(AVERAGE($C$30:$C$90))),C30)</f>
        <v>26.947094873965813</v>
      </c>
      <c r="E30" s="17"/>
      <c r="F30" s="4">
        <f>$B$8*B30^2+$B$9*B30+$B$10</f>
        <v>20</v>
      </c>
      <c r="G30" s="4">
        <f>$C$8*EXP($C$9*B30)+$C$10</f>
        <v>5</v>
      </c>
      <c r="H30" s="4">
        <f>($D$8+$D$9*B30)*SIN(B30/$D$12+$D$10)+$D$11</f>
        <v>1</v>
      </c>
    </row>
    <row r="31" spans="1:8" x14ac:dyDescent="0.2">
      <c r="A31" s="4">
        <v>2</v>
      </c>
      <c r="B31" s="4">
        <f t="shared" si="1"/>
        <v>0.1</v>
      </c>
      <c r="C31" s="4">
        <f t="shared" ca="1" si="0"/>
        <v>20.04</v>
      </c>
      <c r="D31" s="17">
        <f t="shared" ref="D31:D90" ca="1" si="2">IF(AND($B$18&gt;0,AVERAGE($C$30:$C$90)),_xlfn.NORM.INV(RAND(),C31,$B$18*ABS(AVERAGE($C$30:$C$90))),C31)</f>
        <v>46.185421972910206</v>
      </c>
      <c r="E31" s="17"/>
      <c r="F31" s="4">
        <f t="shared" ref="F31:F90" si="3">$B$8*B31^2+$B$9*B31+$B$10</f>
        <v>20.04</v>
      </c>
      <c r="G31" s="4">
        <f t="shared" ref="G31:G90" si="4">$C$8*EXP($C$9*B31)+$C$10</f>
        <v>4.6924653855465426</v>
      </c>
      <c r="H31" s="4">
        <f t="shared" ref="H31:H90" si="5">($D$8+$D$9*B31)*SIN(B31/$D$12+$D$10)+$D$11</f>
        <v>1.2436928998657051</v>
      </c>
    </row>
    <row r="32" spans="1:8" x14ac:dyDescent="0.2">
      <c r="A32" s="4">
        <v>3</v>
      </c>
      <c r="B32" s="4">
        <f t="shared" si="1"/>
        <v>0.2</v>
      </c>
      <c r="C32" s="4">
        <f t="shared" ca="1" si="0"/>
        <v>20.16</v>
      </c>
      <c r="D32" s="17">
        <f t="shared" ca="1" si="2"/>
        <v>21.618334929640795</v>
      </c>
      <c r="E32" s="17"/>
      <c r="F32" s="4">
        <f t="shared" si="3"/>
        <v>20.16</v>
      </c>
      <c r="G32" s="4">
        <f t="shared" si="4"/>
        <v>4.4085751558648454</v>
      </c>
      <c r="H32" s="4">
        <f t="shared" si="5"/>
        <v>1.4650427724460768</v>
      </c>
    </row>
    <row r="33" spans="1:8" x14ac:dyDescent="0.2">
      <c r="A33" s="4">
        <v>4</v>
      </c>
      <c r="B33" s="4">
        <f t="shared" si="1"/>
        <v>0.30000000000000004</v>
      </c>
      <c r="C33" s="4">
        <f t="shared" ca="1" si="0"/>
        <v>20.36</v>
      </c>
      <c r="D33" s="17">
        <f t="shared" ca="1" si="2"/>
        <v>4.4464520022631664</v>
      </c>
      <c r="E33" s="17"/>
      <c r="F33" s="4">
        <f t="shared" si="3"/>
        <v>20.36</v>
      </c>
      <c r="G33" s="4">
        <f t="shared" si="4"/>
        <v>4.1465114442662134</v>
      </c>
      <c r="H33" s="4">
        <f t="shared" si="5"/>
        <v>1.6509650158222842</v>
      </c>
    </row>
    <row r="34" spans="1:8" x14ac:dyDescent="0.2">
      <c r="A34" s="4">
        <v>5</v>
      </c>
      <c r="B34" s="4">
        <f t="shared" si="1"/>
        <v>0.4</v>
      </c>
      <c r="C34" s="4">
        <f t="shared" ca="1" si="0"/>
        <v>20.64</v>
      </c>
      <c r="D34" s="17">
        <f t="shared" ca="1" si="2"/>
        <v>37.403679207063362</v>
      </c>
      <c r="E34" s="17"/>
      <c r="F34" s="4">
        <f t="shared" si="3"/>
        <v>20.64</v>
      </c>
      <c r="G34" s="4">
        <f t="shared" si="4"/>
        <v>3.9045961482947633</v>
      </c>
      <c r="H34" s="4">
        <f t="shared" si="5"/>
        <v>1.7909827257194226</v>
      </c>
    </row>
    <row r="35" spans="1:8" x14ac:dyDescent="0.2">
      <c r="A35" s="4">
        <v>6</v>
      </c>
      <c r="B35" s="4">
        <f t="shared" si="1"/>
        <v>0.5</v>
      </c>
      <c r="C35" s="4">
        <f t="shared" ca="1" si="0"/>
        <v>21</v>
      </c>
      <c r="D35" s="17">
        <f t="shared" ca="1" si="2"/>
        <v>30.496113518066913</v>
      </c>
      <c r="E35" s="17"/>
      <c r="F35" s="4">
        <f t="shared" si="3"/>
        <v>21</v>
      </c>
      <c r="G35" s="4">
        <f t="shared" si="4"/>
        <v>3.6812801841425573</v>
      </c>
      <c r="H35" s="4">
        <f t="shared" si="5"/>
        <v>1.8778107729039173</v>
      </c>
    </row>
    <row r="36" spans="1:8" x14ac:dyDescent="0.2">
      <c r="A36" s="4">
        <v>7</v>
      </c>
      <c r="B36" s="4">
        <f t="shared" si="1"/>
        <v>0.60000000000000009</v>
      </c>
      <c r="C36" s="4">
        <f t="shared" ca="1" si="0"/>
        <v>21.44</v>
      </c>
      <c r="D36" s="17">
        <f t="shared" ca="1" si="2"/>
        <v>25.747003309830173</v>
      </c>
      <c r="E36" s="17"/>
      <c r="F36" s="4">
        <f t="shared" si="3"/>
        <v>21.44</v>
      </c>
      <c r="G36" s="4">
        <f t="shared" si="4"/>
        <v>3.4751335672245633</v>
      </c>
      <c r="H36" s="4">
        <f t="shared" si="5"/>
        <v>1.9077204378096897</v>
      </c>
    </row>
    <row r="37" spans="1:8" x14ac:dyDescent="0.2">
      <c r="A37" s="4">
        <v>8</v>
      </c>
      <c r="B37" s="4">
        <f t="shared" si="1"/>
        <v>0.70000000000000007</v>
      </c>
      <c r="C37" s="4">
        <f t="shared" ca="1" si="0"/>
        <v>21.96</v>
      </c>
      <c r="D37" s="17">
        <f t="shared" ca="1" si="2"/>
        <v>36.075835187277775</v>
      </c>
      <c r="E37" s="17"/>
      <c r="F37" s="4">
        <f t="shared" si="3"/>
        <v>21.96</v>
      </c>
      <c r="G37" s="4">
        <f t="shared" si="4"/>
        <v>3.2848362553952595</v>
      </c>
      <c r="H37" s="4">
        <f t="shared" si="5"/>
        <v>1.8806674224521736</v>
      </c>
    </row>
    <row r="38" spans="1:8" x14ac:dyDescent="0.2">
      <c r="A38" s="4">
        <v>9</v>
      </c>
      <c r="B38" s="4">
        <f t="shared" si="1"/>
        <v>0.8</v>
      </c>
      <c r="C38" s="4">
        <f t="shared" ca="1" si="0"/>
        <v>22.560000000000002</v>
      </c>
      <c r="D38" s="17">
        <f t="shared" ca="1" si="2"/>
        <v>28.144596011572446</v>
      </c>
      <c r="E38" s="17"/>
      <c r="F38" s="4">
        <f t="shared" si="3"/>
        <v>22.560000000000002</v>
      </c>
      <c r="G38" s="4">
        <f t="shared" si="4"/>
        <v>3.1091696961721942</v>
      </c>
      <c r="H38" s="4">
        <f t="shared" si="5"/>
        <v>1.8001817356065999</v>
      </c>
    </row>
    <row r="39" spans="1:8" x14ac:dyDescent="0.2">
      <c r="A39" s="4">
        <v>10</v>
      </c>
      <c r="B39" s="4">
        <f t="shared" si="1"/>
        <v>0.9</v>
      </c>
      <c r="C39" s="4">
        <f t="shared" ca="1" si="0"/>
        <v>23.240000000000002</v>
      </c>
      <c r="D39" s="17">
        <f t="shared" ca="1" si="2"/>
        <v>1.1696014735737776</v>
      </c>
      <c r="E39" s="17"/>
      <c r="F39" s="4">
        <f t="shared" si="3"/>
        <v>23.240000000000002</v>
      </c>
      <c r="G39" s="4">
        <f t="shared" si="4"/>
        <v>2.9470090238398865</v>
      </c>
      <c r="H39" s="4">
        <f t="shared" si="5"/>
        <v>1.6730333153080519</v>
      </c>
    </row>
    <row r="40" spans="1:8" x14ac:dyDescent="0.2">
      <c r="A40" s="4">
        <v>11</v>
      </c>
      <c r="B40" s="4">
        <f t="shared" si="1"/>
        <v>1</v>
      </c>
      <c r="C40" s="4">
        <f t="shared" ca="1" si="0"/>
        <v>24</v>
      </c>
      <c r="D40" s="17">
        <f t="shared" ca="1" si="2"/>
        <v>39.498586359292034</v>
      </c>
      <c r="E40" s="17"/>
      <c r="F40" s="4">
        <f t="shared" si="3"/>
        <v>24</v>
      </c>
      <c r="G40" s="4">
        <f t="shared" si="4"/>
        <v>2.7973158564688863</v>
      </c>
      <c r="H40" s="4">
        <f t="shared" si="5"/>
        <v>1.508701322488363</v>
      </c>
    </row>
    <row r="41" spans="1:8" x14ac:dyDescent="0.2">
      <c r="A41" s="4">
        <v>12</v>
      </c>
      <c r="B41" s="4">
        <f t="shared" si="1"/>
        <v>1.1000000000000001</v>
      </c>
      <c r="C41" s="4">
        <f t="shared" ca="1" si="0"/>
        <v>24.84</v>
      </c>
      <c r="D41" s="17">
        <f t="shared" ca="1" si="2"/>
        <v>33.773983473017111</v>
      </c>
      <c r="E41" s="17"/>
      <c r="F41" s="4">
        <f t="shared" si="3"/>
        <v>24.84</v>
      </c>
      <c r="G41" s="4">
        <f t="shared" si="4"/>
        <v>2.6591316467263253</v>
      </c>
      <c r="H41" s="4">
        <f t="shared" si="5"/>
        <v>1.3186869283636971</v>
      </c>
    </row>
    <row r="42" spans="1:8" x14ac:dyDescent="0.2">
      <c r="A42" s="4">
        <v>13</v>
      </c>
      <c r="B42" s="4">
        <f t="shared" si="1"/>
        <v>1.2000000000000002</v>
      </c>
      <c r="C42" s="4">
        <f t="shared" ca="1" si="0"/>
        <v>25.76</v>
      </c>
      <c r="D42" s="17">
        <f t="shared" ca="1" si="2"/>
        <v>38.542941543526027</v>
      </c>
      <c r="E42" s="17"/>
      <c r="F42" s="4">
        <f t="shared" si="3"/>
        <v>25.76</v>
      </c>
      <c r="G42" s="4">
        <f t="shared" si="4"/>
        <v>2.5315715439004478</v>
      </c>
      <c r="H42" s="4">
        <f t="shared" si="5"/>
        <v>1.1157184066090908</v>
      </c>
    </row>
    <row r="43" spans="1:8" x14ac:dyDescent="0.2">
      <c r="A43" s="4">
        <v>14</v>
      </c>
      <c r="B43" s="4">
        <f t="shared" si="1"/>
        <v>1.3</v>
      </c>
      <c r="C43" s="4">
        <f t="shared" ca="1" si="0"/>
        <v>26.76</v>
      </c>
      <c r="D43" s="17">
        <f t="shared" ca="1" si="2"/>
        <v>6.8671754522806303</v>
      </c>
      <c r="E43" s="17"/>
      <c r="F43" s="4">
        <f t="shared" si="3"/>
        <v>26.76</v>
      </c>
      <c r="G43" s="4">
        <f t="shared" si="4"/>
        <v>2.4138187278351206</v>
      </c>
      <c r="H43" s="4">
        <f t="shared" si="5"/>
        <v>0.91290291670326273</v>
      </c>
    </row>
    <row r="44" spans="1:8" x14ac:dyDescent="0.2">
      <c r="A44" s="4">
        <v>15</v>
      </c>
      <c r="B44" s="4">
        <f t="shared" si="1"/>
        <v>1.4000000000000001</v>
      </c>
      <c r="C44" s="4">
        <f t="shared" ca="1" si="0"/>
        <v>27.840000000000003</v>
      </c>
      <c r="D44" s="17">
        <f t="shared" ca="1" si="2"/>
        <v>18.893491871799178</v>
      </c>
      <c r="E44" s="17"/>
      <c r="F44" s="4">
        <f t="shared" si="3"/>
        <v>27.840000000000003</v>
      </c>
      <c r="G44" s="4">
        <f t="shared" si="4"/>
        <v>2.3051191784921579</v>
      </c>
      <c r="H44" s="4">
        <f t="shared" si="5"/>
        <v>0.72288125012520033</v>
      </c>
    </row>
    <row r="45" spans="1:8" x14ac:dyDescent="0.2">
      <c r="A45" s="4">
        <v>16</v>
      </c>
      <c r="B45" s="4">
        <f t="shared" si="1"/>
        <v>1.5</v>
      </c>
      <c r="C45" s="4">
        <f t="shared" ca="1" si="0"/>
        <v>29</v>
      </c>
      <c r="D45" s="17">
        <f t="shared" ca="1" si="2"/>
        <v>21.33932594788002</v>
      </c>
      <c r="E45" s="17"/>
      <c r="F45" s="4">
        <f t="shared" si="3"/>
        <v>29</v>
      </c>
      <c r="G45" s="4">
        <f t="shared" si="4"/>
        <v>2.2047768476488079</v>
      </c>
      <c r="H45" s="4">
        <f t="shared" si="5"/>
        <v>0.55703997797468352</v>
      </c>
    </row>
    <row r="46" spans="1:8" x14ac:dyDescent="0.2">
      <c r="A46" s="4">
        <v>17</v>
      </c>
      <c r="B46" s="4">
        <f t="shared" si="1"/>
        <v>1.6</v>
      </c>
      <c r="C46" s="4">
        <f t="shared" ca="1" si="0"/>
        <v>30.240000000000002</v>
      </c>
      <c r="D46" s="17">
        <f t="shared" ca="1" si="2"/>
        <v>57.368893478670913</v>
      </c>
      <c r="E46" s="17"/>
      <c r="F46" s="4">
        <f t="shared" si="3"/>
        <v>30.240000000000002</v>
      </c>
      <c r="G46" s="4">
        <f t="shared" si="4"/>
        <v>2.1121492018127763</v>
      </c>
      <c r="H46" s="4">
        <f t="shared" si="5"/>
        <v>0.4248301035659745</v>
      </c>
    </row>
    <row r="47" spans="1:8" x14ac:dyDescent="0.2">
      <c r="A47" s="4">
        <v>18</v>
      </c>
      <c r="B47" s="4">
        <f t="shared" si="1"/>
        <v>1.7000000000000002</v>
      </c>
      <c r="C47" s="4">
        <f t="shared" ca="1" si="0"/>
        <v>31.560000000000002</v>
      </c>
      <c r="D47" s="17">
        <f t="shared" ca="1" si="2"/>
        <v>12.327986550432282</v>
      </c>
      <c r="E47" s="17"/>
      <c r="F47" s="4">
        <f t="shared" si="3"/>
        <v>31.560000000000002</v>
      </c>
      <c r="G47" s="4">
        <f t="shared" si="4"/>
        <v>2.0266431078142233</v>
      </c>
      <c r="H47" s="4">
        <f t="shared" si="5"/>
        <v>0.33323292811970529</v>
      </c>
    </row>
    <row r="48" spans="1:8" x14ac:dyDescent="0.2">
      <c r="A48" s="4">
        <v>19</v>
      </c>
      <c r="B48" s="4">
        <f t="shared" si="1"/>
        <v>1.8</v>
      </c>
      <c r="C48" s="4">
        <f t="shared" ca="1" si="0"/>
        <v>32.96</v>
      </c>
      <c r="D48" s="17">
        <f t="shared" ca="1" si="2"/>
        <v>53.39626089120565</v>
      </c>
      <c r="E48" s="17"/>
      <c r="F48" s="4">
        <f t="shared" si="3"/>
        <v>32.96</v>
      </c>
      <c r="G48" s="4">
        <f t="shared" si="4"/>
        <v>1.9477110347284867</v>
      </c>
      <c r="H48" s="4">
        <f t="shared" si="5"/>
        <v>0.28640301410447921</v>
      </c>
    </row>
    <row r="49" spans="1:8" x14ac:dyDescent="0.2">
      <c r="A49" s="4">
        <v>20</v>
      </c>
      <c r="B49" s="4">
        <f t="shared" si="1"/>
        <v>1.9000000000000001</v>
      </c>
      <c r="C49" s="4">
        <f t="shared" ca="1" si="0"/>
        <v>34.44</v>
      </c>
      <c r="D49" s="17">
        <f t="shared" ca="1" si="2"/>
        <v>71.969395999649976</v>
      </c>
      <c r="E49" s="17"/>
      <c r="F49" s="4">
        <f t="shared" si="3"/>
        <v>34.44</v>
      </c>
      <c r="G49" s="4">
        <f t="shared" si="4"/>
        <v>1.8748475478088589</v>
      </c>
      <c r="H49" s="4">
        <f t="shared" si="5"/>
        <v>0.28550565588260479</v>
      </c>
    </row>
    <row r="50" spans="1:8" x14ac:dyDescent="0.2">
      <c r="A50" s="4">
        <v>21</v>
      </c>
      <c r="B50" s="4">
        <f t="shared" si="1"/>
        <v>2</v>
      </c>
      <c r="C50" s="4">
        <f t="shared" ca="1" si="0"/>
        <v>36</v>
      </c>
      <c r="D50" s="17">
        <f t="shared" ca="1" si="2"/>
        <v>33.161078259287486</v>
      </c>
      <c r="E50" s="17"/>
      <c r="F50" s="4">
        <f t="shared" si="3"/>
        <v>36</v>
      </c>
      <c r="G50" s="4">
        <f t="shared" si="4"/>
        <v>1.8075860719786214</v>
      </c>
      <c r="H50" s="4">
        <f t="shared" si="5"/>
        <v>0.32875300773580307</v>
      </c>
    </row>
    <row r="51" spans="1:8" x14ac:dyDescent="0.2">
      <c r="A51" s="4">
        <v>22</v>
      </c>
      <c r="B51" s="4">
        <f t="shared" si="1"/>
        <v>2.1</v>
      </c>
      <c r="C51" s="4">
        <f t="shared" ca="1" si="0"/>
        <v>37.64</v>
      </c>
      <c r="D51" s="17">
        <f t="shared" ca="1" si="2"/>
        <v>46.101964119185951</v>
      </c>
      <c r="E51" s="17"/>
      <c r="F51" s="4">
        <f t="shared" si="3"/>
        <v>37.64</v>
      </c>
      <c r="G51" s="4">
        <f t="shared" si="4"/>
        <v>1.7454959041576399</v>
      </c>
      <c r="H51" s="4">
        <f t="shared" si="5"/>
        <v>0.41162987200278445</v>
      </c>
    </row>
    <row r="52" spans="1:8" x14ac:dyDescent="0.2">
      <c r="A52" s="4">
        <v>23</v>
      </c>
      <c r="B52" s="4">
        <f t="shared" si="1"/>
        <v>2.2000000000000002</v>
      </c>
      <c r="C52" s="4">
        <f t="shared" ca="1" si="0"/>
        <v>39.36</v>
      </c>
      <c r="D52" s="17">
        <f t="shared" ca="1" si="2"/>
        <v>78.133699648379761</v>
      </c>
      <c r="E52" s="17"/>
      <c r="F52" s="4">
        <f t="shared" si="3"/>
        <v>39.36</v>
      </c>
      <c r="G52" s="4">
        <f t="shared" si="4"/>
        <v>1.688179455292202</v>
      </c>
      <c r="H52" s="4">
        <f t="shared" si="5"/>
        <v>0.52728798186783754</v>
      </c>
    </row>
    <row r="53" spans="1:8" x14ac:dyDescent="0.2">
      <c r="A53" s="4">
        <v>24</v>
      </c>
      <c r="B53" s="4">
        <f t="shared" si="1"/>
        <v>2.3000000000000003</v>
      </c>
      <c r="C53" s="4">
        <f t="shared" ca="1" si="0"/>
        <v>41.160000000000004</v>
      </c>
      <c r="D53" s="17">
        <f t="shared" ca="1" si="2"/>
        <v>62.656554565037318</v>
      </c>
      <c r="E53" s="17"/>
      <c r="F53" s="4">
        <f t="shared" si="3"/>
        <v>41.160000000000004</v>
      </c>
      <c r="G53" s="4">
        <f t="shared" si="4"/>
        <v>1.6352697044276825</v>
      </c>
      <c r="H53" s="4">
        <f t="shared" si="5"/>
        <v>0.66707720423798578</v>
      </c>
    </row>
    <row r="54" spans="1:8" x14ac:dyDescent="0.2">
      <c r="A54" s="4">
        <v>25</v>
      </c>
      <c r="B54" s="4">
        <f t="shared" si="1"/>
        <v>2.4000000000000004</v>
      </c>
      <c r="C54" s="4">
        <f t="shared" ca="1" si="0"/>
        <v>43.040000000000006</v>
      </c>
      <c r="D54" s="17">
        <f t="shared" ca="1" si="2"/>
        <v>30.679005068265006</v>
      </c>
      <c r="E54" s="17"/>
      <c r="F54" s="4">
        <f t="shared" si="3"/>
        <v>43.040000000000006</v>
      </c>
      <c r="G54" s="4">
        <f t="shared" si="4"/>
        <v>1.5864278485214003</v>
      </c>
      <c r="H54" s="4">
        <f t="shared" si="5"/>
        <v>0.82117408115268797</v>
      </c>
    </row>
    <row r="55" spans="1:8" x14ac:dyDescent="0.2">
      <c r="A55" s="4">
        <v>26</v>
      </c>
      <c r="B55" s="4">
        <f t="shared" si="1"/>
        <v>2.5</v>
      </c>
      <c r="C55" s="4">
        <f t="shared" ca="1" si="0"/>
        <v>45</v>
      </c>
      <c r="D55" s="17">
        <f t="shared" ca="1" si="2"/>
        <v>20.334032998335026</v>
      </c>
      <c r="E55" s="17"/>
      <c r="F55" s="4">
        <f t="shared" si="3"/>
        <v>45</v>
      </c>
      <c r="G55" s="4">
        <f t="shared" si="4"/>
        <v>1.5413411329464508</v>
      </c>
      <c r="H55" s="4">
        <f t="shared" si="5"/>
        <v>0.97926298965777703</v>
      </c>
    </row>
    <row r="56" spans="1:8" x14ac:dyDescent="0.2">
      <c r="A56" s="4">
        <v>27</v>
      </c>
      <c r="B56" s="4">
        <f t="shared" si="1"/>
        <v>2.6</v>
      </c>
      <c r="C56" s="4">
        <f t="shared" ca="1" si="0"/>
        <v>47.040000000000006</v>
      </c>
      <c r="D56" s="17">
        <f t="shared" ca="1" si="2"/>
        <v>28.698649129970427</v>
      </c>
      <c r="E56" s="17"/>
      <c r="F56" s="4">
        <f t="shared" si="3"/>
        <v>47.040000000000006</v>
      </c>
      <c r="G56" s="4">
        <f t="shared" si="4"/>
        <v>1.4997208487943297</v>
      </c>
      <c r="H56" s="4">
        <f t="shared" si="5"/>
        <v>1.1312231927335674</v>
      </c>
    </row>
    <row r="57" spans="1:8" x14ac:dyDescent="0.2">
      <c r="A57" s="4">
        <v>28</v>
      </c>
      <c r="B57" s="4">
        <f t="shared" si="1"/>
        <v>2.7</v>
      </c>
      <c r="C57" s="4">
        <f t="shared" ca="1" si="0"/>
        <v>49.160000000000004</v>
      </c>
      <c r="D57" s="17">
        <f t="shared" ca="1" si="2"/>
        <v>40.890627482032926</v>
      </c>
      <c r="E57" s="17"/>
      <c r="F57" s="4">
        <f t="shared" si="3"/>
        <v>49.160000000000004</v>
      </c>
      <c r="G57" s="4">
        <f t="shared" si="4"/>
        <v>1.4613004841522501</v>
      </c>
      <c r="H57" s="4">
        <f t="shared" si="5"/>
        <v>1.2677762238994674</v>
      </c>
    </row>
    <row r="58" spans="1:8" x14ac:dyDescent="0.2">
      <c r="A58" s="4">
        <v>29</v>
      </c>
      <c r="B58" s="4">
        <f t="shared" si="1"/>
        <v>2.8000000000000003</v>
      </c>
      <c r="C58" s="4">
        <f t="shared" ca="1" si="0"/>
        <v>51.360000000000007</v>
      </c>
      <c r="D58" s="17">
        <f t="shared" ca="1" si="2"/>
        <v>46.646033065353102</v>
      </c>
      <c r="E58" s="17"/>
      <c r="F58" s="4">
        <f t="shared" si="3"/>
        <v>51.360000000000007</v>
      </c>
      <c r="G58" s="4">
        <f t="shared" si="4"/>
        <v>1.4258340175170112</v>
      </c>
      <c r="H58" s="4">
        <f t="shared" si="5"/>
        <v>1.3810522272568977</v>
      </c>
    </row>
    <row r="59" spans="1:8" x14ac:dyDescent="0.2">
      <c r="A59" s="4">
        <v>30</v>
      </c>
      <c r="B59" s="4">
        <f t="shared" si="1"/>
        <v>2.9000000000000004</v>
      </c>
      <c r="C59" s="4">
        <f t="shared" ca="1" si="0"/>
        <v>53.640000000000008</v>
      </c>
      <c r="D59" s="17">
        <f t="shared" ca="1" si="2"/>
        <v>10.538783430118301</v>
      </c>
      <c r="E59" s="17"/>
      <c r="F59" s="4">
        <f t="shared" si="3"/>
        <v>53.640000000000008</v>
      </c>
      <c r="G59" s="4">
        <f t="shared" si="4"/>
        <v>1.393094342417446</v>
      </c>
      <c r="H59" s="4">
        <f t="shared" si="5"/>
        <v>1.4650406966415008</v>
      </c>
    </row>
    <row r="60" spans="1:8" x14ac:dyDescent="0.2">
      <c r="A60" s="4">
        <v>31</v>
      </c>
      <c r="B60" s="4">
        <f t="shared" si="1"/>
        <v>3</v>
      </c>
      <c r="C60" s="4">
        <f t="shared" ca="1" si="0"/>
        <v>56</v>
      </c>
      <c r="D60" s="17">
        <f t="shared" ca="1" si="2"/>
        <v>101.16280235287923</v>
      </c>
      <c r="E60" s="17"/>
      <c r="F60" s="4">
        <f t="shared" si="3"/>
        <v>56</v>
      </c>
      <c r="G60" s="4">
        <f t="shared" si="4"/>
        <v>1.3628718131576498</v>
      </c>
      <c r="H60" s="4">
        <f t="shared" si="5"/>
        <v>1.5158999872261063</v>
      </c>
    </row>
    <row r="61" spans="1:8" x14ac:dyDescent="0.2">
      <c r="A61" s="4">
        <v>32</v>
      </c>
      <c r="B61" s="4">
        <f t="shared" si="1"/>
        <v>3.1</v>
      </c>
      <c r="C61" s="4">
        <f t="shared" ref="C61:C90" ca="1" si="6">OFFSET(F61,,$C$21-1,1)</f>
        <v>58.440000000000005</v>
      </c>
      <c r="D61" s="17">
        <f t="shared" ca="1" si="2"/>
        <v>54.904053707384456</v>
      </c>
      <c r="E61" s="17"/>
      <c r="F61" s="4">
        <f t="shared" si="3"/>
        <v>58.440000000000005</v>
      </c>
      <c r="G61" s="4">
        <f t="shared" si="4"/>
        <v>1.3349729023687837</v>
      </c>
      <c r="H61" s="4">
        <f t="shared" si="5"/>
        <v>1.5321103468244792</v>
      </c>
    </row>
    <row r="62" spans="1:8" x14ac:dyDescent="0.2">
      <c r="A62" s="4">
        <v>33</v>
      </c>
      <c r="B62" s="4">
        <f t="shared" ref="B62:B90" si="7">$B$14+(A62-1)*$B$15</f>
        <v>3.2</v>
      </c>
      <c r="C62" s="4">
        <f t="shared" ca="1" si="6"/>
        <v>60.960000000000008</v>
      </c>
      <c r="D62" s="17">
        <f t="shared" ca="1" si="2"/>
        <v>58.63737639011061</v>
      </c>
      <c r="E62" s="17"/>
      <c r="F62" s="4">
        <f t="shared" si="3"/>
        <v>60.960000000000008</v>
      </c>
      <c r="G62" s="4">
        <f t="shared" si="4"/>
        <v>1.3092189617731989</v>
      </c>
      <c r="H62" s="4">
        <f t="shared" si="5"/>
        <v>1.5144662882441584</v>
      </c>
    </row>
    <row r="63" spans="1:8" x14ac:dyDescent="0.2">
      <c r="A63" s="4">
        <v>34</v>
      </c>
      <c r="B63" s="4">
        <f t="shared" si="7"/>
        <v>3.3000000000000003</v>
      </c>
      <c r="C63" s="4">
        <f t="shared" ca="1" si="6"/>
        <v>63.560000000000009</v>
      </c>
      <c r="D63" s="17">
        <f t="shared" ca="1" si="2"/>
        <v>78.889519184990021</v>
      </c>
      <c r="E63" s="17"/>
      <c r="F63" s="4">
        <f t="shared" si="3"/>
        <v>63.560000000000009</v>
      </c>
      <c r="G63" s="4">
        <f t="shared" si="4"/>
        <v>1.285445078225544</v>
      </c>
      <c r="H63" s="4">
        <f t="shared" si="5"/>
        <v>1.4659151261708669</v>
      </c>
    </row>
    <row r="64" spans="1:8" x14ac:dyDescent="0.2">
      <c r="A64" s="4">
        <v>35</v>
      </c>
      <c r="B64" s="4">
        <f t="shared" si="7"/>
        <v>3.4000000000000004</v>
      </c>
      <c r="C64" s="4">
        <f t="shared" ca="1" si="6"/>
        <v>66.240000000000009</v>
      </c>
      <c r="D64" s="17">
        <f t="shared" ca="1" si="2"/>
        <v>89.92972771363398</v>
      </c>
      <c r="E64" s="17"/>
      <c r="F64" s="4">
        <f t="shared" si="3"/>
        <v>66.240000000000009</v>
      </c>
      <c r="G64" s="4">
        <f t="shared" si="4"/>
        <v>1.2634990177056116</v>
      </c>
      <c r="H64" s="4">
        <f t="shared" si="5"/>
        <v>1.3912586851855102</v>
      </c>
    </row>
    <row r="65" spans="1:8" x14ac:dyDescent="0.2">
      <c r="A65" s="4">
        <v>36</v>
      </c>
      <c r="B65" s="4">
        <f t="shared" si="7"/>
        <v>3.5</v>
      </c>
      <c r="C65" s="4">
        <f t="shared" ca="1" si="6"/>
        <v>69</v>
      </c>
      <c r="D65" s="17">
        <f t="shared" ca="1" si="2"/>
        <v>63.071049096541088</v>
      </c>
      <c r="E65" s="17"/>
      <c r="F65" s="4">
        <f t="shared" si="3"/>
        <v>69</v>
      </c>
      <c r="G65" s="4">
        <f t="shared" si="4"/>
        <v>1.2432402505008717</v>
      </c>
      <c r="H65" s="4">
        <f t="shared" si="5"/>
        <v>1.2967438780332414</v>
      </c>
    </row>
    <row r="66" spans="1:8" x14ac:dyDescent="0.2">
      <c r="A66" s="4">
        <v>37</v>
      </c>
      <c r="B66" s="4">
        <f t="shared" si="7"/>
        <v>3.6</v>
      </c>
      <c r="C66" s="4">
        <f t="shared" ca="1" si="6"/>
        <v>71.84</v>
      </c>
      <c r="D66" s="17">
        <f t="shared" ca="1" si="2"/>
        <v>67.917003651665055</v>
      </c>
      <c r="E66" s="17"/>
      <c r="F66" s="4">
        <f t="shared" si="3"/>
        <v>71.84</v>
      </c>
      <c r="G66" s="4">
        <f t="shared" si="4"/>
        <v>1.2245390513365348</v>
      </c>
      <c r="H66" s="4">
        <f t="shared" si="5"/>
        <v>1.1895745032112079</v>
      </c>
    </row>
    <row r="67" spans="1:8" x14ac:dyDescent="0.2">
      <c r="A67" s="4">
        <v>38</v>
      </c>
      <c r="B67" s="4">
        <f t="shared" si="7"/>
        <v>3.7</v>
      </c>
      <c r="C67" s="4">
        <f t="shared" ca="1" si="6"/>
        <v>74.760000000000005</v>
      </c>
      <c r="D67" s="17">
        <f t="shared" ca="1" si="2"/>
        <v>84.855416673579327</v>
      </c>
      <c r="E67" s="17"/>
      <c r="F67" s="4">
        <f t="shared" si="3"/>
        <v>74.760000000000005</v>
      </c>
      <c r="G67" s="4">
        <f t="shared" si="4"/>
        <v>1.2072756686909032</v>
      </c>
      <c r="H67" s="4">
        <f t="shared" si="5"/>
        <v>1.077380820994293</v>
      </c>
    </row>
    <row r="68" spans="1:8" x14ac:dyDescent="0.2">
      <c r="A68" s="4">
        <v>39</v>
      </c>
      <c r="B68" s="4">
        <f t="shared" si="7"/>
        <v>3.8000000000000003</v>
      </c>
      <c r="C68" s="4">
        <f t="shared" ca="1" si="6"/>
        <v>77.760000000000005</v>
      </c>
      <c r="D68" s="17">
        <f t="shared" ca="1" si="2"/>
        <v>66.890057260351682</v>
      </c>
      <c r="E68" s="17"/>
      <c r="F68" s="4">
        <f t="shared" si="3"/>
        <v>77.760000000000005</v>
      </c>
      <c r="G68" s="4">
        <f t="shared" si="4"/>
        <v>1.1913395579767934</v>
      </c>
      <c r="H68" s="4">
        <f t="shared" si="5"/>
        <v>0.96768501820142205</v>
      </c>
    </row>
    <row r="69" spans="1:8" x14ac:dyDescent="0.2">
      <c r="A69" s="4">
        <v>40</v>
      </c>
      <c r="B69" s="4">
        <f t="shared" si="7"/>
        <v>3.9000000000000004</v>
      </c>
      <c r="C69" s="4">
        <f t="shared" ca="1" si="6"/>
        <v>80.84</v>
      </c>
      <c r="D69" s="17">
        <f t="shared" ca="1" si="2"/>
        <v>62.133474191207796</v>
      </c>
      <c r="E69" s="17"/>
      <c r="F69" s="4">
        <f t="shared" si="3"/>
        <v>80.84</v>
      </c>
      <c r="G69" s="4">
        <f t="shared" si="4"/>
        <v>1.1766286736787714</v>
      </c>
      <c r="H69" s="4">
        <f t="shared" si="5"/>
        <v>0.86739953464675645</v>
      </c>
    </row>
    <row r="70" spans="1:8" x14ac:dyDescent="0.2">
      <c r="A70" s="4">
        <v>41</v>
      </c>
      <c r="B70" s="4">
        <f t="shared" si="7"/>
        <v>4</v>
      </c>
      <c r="C70" s="4">
        <f t="shared" ca="1" si="6"/>
        <v>84</v>
      </c>
      <c r="D70" s="17">
        <f t="shared" ca="1" si="2"/>
        <v>77.804185657510772</v>
      </c>
      <c r="E70" s="17"/>
      <c r="F70" s="4">
        <f t="shared" si="3"/>
        <v>84</v>
      </c>
      <c r="G70" s="4">
        <f t="shared" si="4"/>
        <v>1.1630488159134649</v>
      </c>
      <c r="H70" s="4">
        <f t="shared" si="5"/>
        <v>0.78239155564425211</v>
      </c>
    </row>
    <row r="71" spans="1:8" x14ac:dyDescent="0.2">
      <c r="A71" s="4">
        <v>42</v>
      </c>
      <c r="B71" s="4">
        <f t="shared" si="7"/>
        <v>4.1000000000000005</v>
      </c>
      <c r="C71" s="4">
        <f t="shared" ca="1" si="6"/>
        <v>87.240000000000023</v>
      </c>
      <c r="D71" s="17">
        <f t="shared" ca="1" si="2"/>
        <v>84.135837596952882</v>
      </c>
      <c r="E71" s="17"/>
      <c r="F71" s="4">
        <f t="shared" si="3"/>
        <v>87.240000000000023</v>
      </c>
      <c r="G71" s="4">
        <f t="shared" si="4"/>
        <v>1.1505130272287047</v>
      </c>
      <c r="H71" s="4">
        <f t="shared" si="5"/>
        <v>0.71714110429415379</v>
      </c>
    </row>
    <row r="72" spans="1:8" x14ac:dyDescent="0.2">
      <c r="A72" s="4">
        <v>43</v>
      </c>
      <c r="B72" s="4">
        <f t="shared" si="7"/>
        <v>4.2</v>
      </c>
      <c r="C72" s="4">
        <f t="shared" ca="1" si="6"/>
        <v>90.56</v>
      </c>
      <c r="D72" s="17">
        <f t="shared" ca="1" si="2"/>
        <v>109.98191073145183</v>
      </c>
      <c r="E72" s="17"/>
      <c r="F72" s="4">
        <f t="shared" si="3"/>
        <v>90.56</v>
      </c>
      <c r="G72" s="4">
        <f t="shared" si="4"/>
        <v>1.1389410357789542</v>
      </c>
      <c r="H72" s="4">
        <f t="shared" si="5"/>
        <v>0.67451256881048205</v>
      </c>
    </row>
    <row r="73" spans="1:8" x14ac:dyDescent="0.2">
      <c r="A73" s="4">
        <v>44</v>
      </c>
      <c r="B73" s="4">
        <f t="shared" si="7"/>
        <v>4.3</v>
      </c>
      <c r="C73" s="4">
        <f t="shared" ca="1" si="6"/>
        <v>93.96</v>
      </c>
      <c r="D73" s="17">
        <f t="shared" ca="1" si="2"/>
        <v>91.194959187021809</v>
      </c>
      <c r="E73" s="17"/>
      <c r="F73" s="4">
        <f t="shared" si="3"/>
        <v>93.96</v>
      </c>
      <c r="G73" s="4">
        <f t="shared" si="4"/>
        <v>1.1282587413114431</v>
      </c>
      <c r="H73" s="4">
        <f t="shared" si="5"/>
        <v>0.6556507568881591</v>
      </c>
    </row>
    <row r="74" spans="1:8" x14ac:dyDescent="0.2">
      <c r="A74" s="4">
        <v>45</v>
      </c>
      <c r="B74" s="4">
        <f t="shared" si="7"/>
        <v>4.4000000000000004</v>
      </c>
      <c r="C74" s="4">
        <f t="shared" ca="1" si="6"/>
        <v>97.440000000000012</v>
      </c>
      <c r="D74" s="17">
        <f t="shared" ca="1" si="2"/>
        <v>65.771586186796114</v>
      </c>
      <c r="E74" s="17"/>
      <c r="F74" s="4">
        <f t="shared" si="3"/>
        <v>97.440000000000012</v>
      </c>
      <c r="G74" s="4">
        <f t="shared" si="4"/>
        <v>1.1183977406715679</v>
      </c>
      <c r="H74" s="4">
        <f t="shared" si="5"/>
        <v>0.66000332977276077</v>
      </c>
    </row>
    <row r="75" spans="1:8" x14ac:dyDescent="0.2">
      <c r="A75" s="4">
        <v>46</v>
      </c>
      <c r="B75" s="4">
        <f t="shared" si="7"/>
        <v>4.5</v>
      </c>
      <c r="C75" s="4">
        <f t="shared" ca="1" si="6"/>
        <v>101</v>
      </c>
      <c r="D75" s="17">
        <f t="shared" ca="1" si="2"/>
        <v>109.80304876269226</v>
      </c>
      <c r="E75" s="17"/>
      <c r="F75" s="4">
        <f t="shared" si="3"/>
        <v>101</v>
      </c>
      <c r="G75" s="4">
        <f t="shared" si="4"/>
        <v>1.1092948897891701</v>
      </c>
      <c r="H75" s="4">
        <f t="shared" si="5"/>
        <v>0.68546240080883991</v>
      </c>
    </row>
    <row r="76" spans="1:8" x14ac:dyDescent="0.2">
      <c r="A76" s="4">
        <v>47</v>
      </c>
      <c r="B76" s="4">
        <f t="shared" si="7"/>
        <v>4.6000000000000005</v>
      </c>
      <c r="C76" s="4">
        <f t="shared" ca="1" si="6"/>
        <v>104.64000000000001</v>
      </c>
      <c r="D76" s="17">
        <f t="shared" ca="1" si="2"/>
        <v>66.810994813422695</v>
      </c>
      <c r="E76" s="17"/>
      <c r="F76" s="4">
        <f t="shared" si="3"/>
        <v>104.64000000000001</v>
      </c>
      <c r="G76" s="4">
        <f t="shared" si="4"/>
        <v>1.1008918993409087</v>
      </c>
      <c r="H76" s="4">
        <f t="shared" si="5"/>
        <v>0.72860982584658718</v>
      </c>
    </row>
    <row r="77" spans="1:8" x14ac:dyDescent="0.2">
      <c r="A77" s="4">
        <v>48</v>
      </c>
      <c r="B77" s="4">
        <f t="shared" si="7"/>
        <v>4.7</v>
      </c>
      <c r="C77" s="4">
        <f t="shared" ca="1" si="6"/>
        <v>108.36000000000001</v>
      </c>
      <c r="D77" s="17">
        <f t="shared" ca="1" si="2"/>
        <v>117.44339181010733</v>
      </c>
      <c r="E77" s="17"/>
      <c r="F77" s="4">
        <f t="shared" si="3"/>
        <v>108.36000000000001</v>
      </c>
      <c r="G77" s="4">
        <f t="shared" si="4"/>
        <v>1.093134961499588</v>
      </c>
      <c r="H77" s="4">
        <f t="shared" si="5"/>
        <v>0.78504383213098483</v>
      </c>
    </row>
    <row r="78" spans="1:8" x14ac:dyDescent="0.2">
      <c r="A78" s="4">
        <v>49</v>
      </c>
      <c r="B78" s="4">
        <f t="shared" si="7"/>
        <v>4.8000000000000007</v>
      </c>
      <c r="C78" s="4">
        <f t="shared" ca="1" si="6"/>
        <v>112.16000000000003</v>
      </c>
      <c r="D78" s="17">
        <f t="shared" ca="1" si="2"/>
        <v>117.10620201846207</v>
      </c>
      <c r="E78" s="17"/>
      <c r="F78" s="4">
        <f t="shared" si="3"/>
        <v>112.16000000000003</v>
      </c>
      <c r="G78" s="4">
        <f t="shared" si="4"/>
        <v>1.0859744053803597</v>
      </c>
      <c r="H78" s="4">
        <f t="shared" si="5"/>
        <v>0.84975958295987863</v>
      </c>
    </row>
    <row r="79" spans="1:8" x14ac:dyDescent="0.2">
      <c r="A79" s="4">
        <v>50</v>
      </c>
      <c r="B79" s="4">
        <f t="shared" si="7"/>
        <v>4.9000000000000004</v>
      </c>
      <c r="C79" s="4">
        <f t="shared" ca="1" si="6"/>
        <v>116.04000000000002</v>
      </c>
      <c r="D79" s="17">
        <f t="shared" ca="1" si="2"/>
        <v>129.81022835144196</v>
      </c>
      <c r="E79" s="17"/>
      <c r="F79" s="4">
        <f t="shared" si="3"/>
        <v>116.04000000000002</v>
      </c>
      <c r="G79" s="4">
        <f t="shared" si="4"/>
        <v>1.0793643789774812</v>
      </c>
      <c r="H79" s="4">
        <f t="shared" si="5"/>
        <v>0.91755337093000122</v>
      </c>
    </row>
    <row r="80" spans="1:8" x14ac:dyDescent="0.2">
      <c r="A80" s="4">
        <v>51</v>
      </c>
      <c r="B80" s="4">
        <f t="shared" si="7"/>
        <v>5</v>
      </c>
      <c r="C80" s="4">
        <f t="shared" ca="1" si="6"/>
        <v>120</v>
      </c>
      <c r="D80" s="17">
        <f t="shared" ca="1" si="2"/>
        <v>170.59953334189828</v>
      </c>
      <c r="E80" s="17"/>
      <c r="F80" s="4">
        <f t="shared" si="3"/>
        <v>120</v>
      </c>
      <c r="G80" s="4">
        <f t="shared" si="4"/>
        <v>1.0732625555549367</v>
      </c>
      <c r="H80" s="4">
        <f t="shared" si="5"/>
        <v>0.98341952566219981</v>
      </c>
    </row>
    <row r="81" spans="1:8" x14ac:dyDescent="0.2">
      <c r="A81" s="4">
        <v>52</v>
      </c>
      <c r="B81" s="4">
        <f t="shared" si="7"/>
        <v>5.1000000000000005</v>
      </c>
      <c r="C81" s="4">
        <f t="shared" ca="1" si="6"/>
        <v>124.04000000000002</v>
      </c>
      <c r="D81" s="17">
        <f t="shared" ca="1" si="2"/>
        <v>116.1544664330562</v>
      </c>
      <c r="E81" s="17"/>
      <c r="F81" s="4">
        <f t="shared" si="3"/>
        <v>124.04000000000002</v>
      </c>
      <c r="G81" s="4">
        <f t="shared" si="4"/>
        <v>1.0676298626108212</v>
      </c>
      <c r="H81" s="4">
        <f t="shared" si="5"/>
        <v>1.0429107966383164</v>
      </c>
    </row>
    <row r="82" spans="1:8" x14ac:dyDescent="0.2">
      <c r="A82" s="4">
        <v>53</v>
      </c>
      <c r="B82" s="4">
        <f t="shared" si="7"/>
        <v>5.2</v>
      </c>
      <c r="C82" s="4">
        <f t="shared" ca="1" si="6"/>
        <v>128.16000000000003</v>
      </c>
      <c r="D82" s="17">
        <f t="shared" ca="1" si="2"/>
        <v>107.36059521026034</v>
      </c>
      <c r="E82" s="17"/>
      <c r="F82" s="4">
        <f t="shared" si="3"/>
        <v>128.16000000000003</v>
      </c>
      <c r="G82" s="4">
        <f t="shared" si="4"/>
        <v>1.0624302316799312</v>
      </c>
      <c r="H82" s="4">
        <f t="shared" si="5"/>
        <v>1.0924367481018611</v>
      </c>
    </row>
    <row r="83" spans="1:8" x14ac:dyDescent="0.2">
      <c r="A83" s="4">
        <v>54</v>
      </c>
      <c r="B83" s="4">
        <f t="shared" si="7"/>
        <v>5.3000000000000007</v>
      </c>
      <c r="C83" s="4">
        <f t="shared" ca="1" si="6"/>
        <v>132.36000000000001</v>
      </c>
      <c r="D83" s="17">
        <f t="shared" ca="1" si="2"/>
        <v>122.19769754085121</v>
      </c>
      <c r="E83" s="17"/>
      <c r="F83" s="4">
        <f t="shared" si="3"/>
        <v>132.36000000000001</v>
      </c>
      <c r="G83" s="4">
        <f t="shared" si="4"/>
        <v>1.0576303673724494</v>
      </c>
      <c r="H83" s="4">
        <f t="shared" si="5"/>
        <v>1.1294802524822392</v>
      </c>
    </row>
    <row r="84" spans="1:8" x14ac:dyDescent="0.2">
      <c r="A84" s="4">
        <v>55</v>
      </c>
      <c r="B84" s="4">
        <f t="shared" si="7"/>
        <v>5.4</v>
      </c>
      <c r="C84" s="4">
        <f t="shared" ca="1" si="6"/>
        <v>136.64000000000001</v>
      </c>
      <c r="D84" s="17">
        <f t="shared" ca="1" si="2"/>
        <v>149.00767028031791</v>
      </c>
      <c r="E84" s="17"/>
      <c r="F84" s="4">
        <f t="shared" si="3"/>
        <v>136.64000000000001</v>
      </c>
      <c r="G84" s="4">
        <f t="shared" si="4"/>
        <v>1.0531995341697751</v>
      </c>
      <c r="H84" s="4">
        <f t="shared" si="5"/>
        <v>1.1527190410448078</v>
      </c>
    </row>
    <row r="85" spans="1:8" x14ac:dyDescent="0.2">
      <c r="A85" s="4">
        <v>56</v>
      </c>
      <c r="B85" s="4">
        <f t="shared" si="7"/>
        <v>5.5</v>
      </c>
      <c r="C85" s="4">
        <f t="shared" ca="1" si="6"/>
        <v>141</v>
      </c>
      <c r="D85" s="17">
        <f t="shared" ca="1" si="2"/>
        <v>135.31865780960379</v>
      </c>
      <c r="E85" s="17"/>
      <c r="F85" s="4">
        <f t="shared" si="3"/>
        <v>141</v>
      </c>
      <c r="G85" s="4">
        <f t="shared" si="4"/>
        <v>1.0491093596122738</v>
      </c>
      <c r="H85" s="4">
        <f t="shared" si="5"/>
        <v>1.1620469274915097</v>
      </c>
    </row>
    <row r="86" spans="1:8" x14ac:dyDescent="0.2">
      <c r="A86" s="4">
        <v>57</v>
      </c>
      <c r="B86" s="4">
        <f t="shared" si="7"/>
        <v>5.6000000000000005</v>
      </c>
      <c r="C86" s="4">
        <f t="shared" ca="1" si="6"/>
        <v>145.44000000000003</v>
      </c>
      <c r="D86" s="17">
        <f t="shared" ca="1" si="2"/>
        <v>169.54537371865902</v>
      </c>
      <c r="E86" s="17"/>
      <c r="F86" s="4">
        <f t="shared" si="3"/>
        <v>145.44000000000003</v>
      </c>
      <c r="G86" s="4">
        <f t="shared" si="4"/>
        <v>1.0453336526186696</v>
      </c>
      <c r="H86" s="4">
        <f t="shared" si="5"/>
        <v>1.1584971769111791</v>
      </c>
    </row>
    <row r="87" spans="1:8" x14ac:dyDescent="0.2">
      <c r="A87" s="4">
        <v>58</v>
      </c>
      <c r="B87" s="4">
        <f t="shared" si="7"/>
        <v>5.7</v>
      </c>
      <c r="C87" s="4">
        <f t="shared" ca="1" si="6"/>
        <v>149.96</v>
      </c>
      <c r="D87" s="17">
        <f t="shared" ca="1" si="2"/>
        <v>140.46003017386445</v>
      </c>
      <c r="E87" s="17"/>
      <c r="F87" s="4">
        <f t="shared" si="3"/>
        <v>149.96</v>
      </c>
      <c r="G87" s="4">
        <f t="shared" si="4"/>
        <v>1.0418482357737071</v>
      </c>
      <c r="H87" s="4">
        <f t="shared" si="5"/>
        <v>1.1440779596642505</v>
      </c>
    </row>
    <row r="88" spans="1:8" x14ac:dyDescent="0.2">
      <c r="A88" s="4">
        <v>59</v>
      </c>
      <c r="B88" s="4">
        <f t="shared" si="7"/>
        <v>5.8000000000000007</v>
      </c>
      <c r="C88" s="4">
        <f t="shared" ca="1" si="6"/>
        <v>154.56000000000003</v>
      </c>
      <c r="D88" s="17">
        <f t="shared" ca="1" si="2"/>
        <v>139.24013255825611</v>
      </c>
      <c r="E88" s="17"/>
      <c r="F88" s="4">
        <f t="shared" si="3"/>
        <v>154.56000000000003</v>
      </c>
      <c r="G88" s="4">
        <f t="shared" si="4"/>
        <v>1.0386307905101511</v>
      </c>
      <c r="H88" s="4">
        <f t="shared" si="5"/>
        <v>1.1215363572182087</v>
      </c>
    </row>
    <row r="89" spans="1:8" x14ac:dyDescent="0.2">
      <c r="A89" s="4">
        <v>60</v>
      </c>
      <c r="B89" s="4">
        <f t="shared" si="7"/>
        <v>5.9</v>
      </c>
      <c r="C89" s="4">
        <f t="shared" ca="1" si="6"/>
        <v>159.24</v>
      </c>
      <c r="D89" s="17">
        <f t="shared" ca="1" si="2"/>
        <v>185.63019492011495</v>
      </c>
      <c r="E89" s="17"/>
      <c r="F89" s="4">
        <f t="shared" si="3"/>
        <v>159.24</v>
      </c>
      <c r="G89" s="4">
        <f t="shared" si="4"/>
        <v>1.0356607141937582</v>
      </c>
      <c r="H89" s="4">
        <f t="shared" si="5"/>
        <v>1.0940725027972897</v>
      </c>
    </row>
    <row r="90" spans="1:8" x14ac:dyDescent="0.2">
      <c r="A90" s="4">
        <v>61</v>
      </c>
      <c r="B90" s="4">
        <f t="shared" si="7"/>
        <v>6</v>
      </c>
      <c r="C90" s="4">
        <f t="shared" ca="1" si="6"/>
        <v>164</v>
      </c>
      <c r="D90" s="17">
        <f t="shared" ca="1" si="2"/>
        <v>156.67136110432793</v>
      </c>
      <c r="E90" s="17"/>
      <c r="F90" s="4">
        <f t="shared" si="3"/>
        <v>164</v>
      </c>
      <c r="G90" s="4">
        <f t="shared" si="4"/>
        <v>1.0329189881960801</v>
      </c>
      <c r="H90" s="4">
        <f t="shared" si="5"/>
        <v>1.0650287840157118</v>
      </c>
    </row>
  </sheetData>
  <hyperlinks>
    <hyperlink ref="A1:D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Group Box 1">
              <controlPr defaultSize="0" autoFill="0" autoPict="0">
                <anchor moveWithCells="1">
                  <from>
                    <xdr:col>0</xdr:col>
                    <xdr:colOff>85725</xdr:colOff>
                    <xdr:row>19</xdr:row>
                    <xdr:rowOff>76200</xdr:rowOff>
                  </from>
                  <to>
                    <xdr:col>1</xdr:col>
                    <xdr:colOff>771525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8" name="Option Button 2">
              <controlPr defaultSize="0" autoFill="0" autoLine="0" autoPict="0">
                <anchor moveWithCells="1">
                  <from>
                    <xdr:col>0</xdr:col>
                    <xdr:colOff>171450</xdr:colOff>
                    <xdr:row>20</xdr:row>
                    <xdr:rowOff>38100</xdr:rowOff>
                  </from>
                  <to>
                    <xdr:col>1</xdr:col>
                    <xdr:colOff>723900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" name="Option Button 3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104775</xdr:rowOff>
                  </from>
                  <to>
                    <xdr:col>1</xdr:col>
                    <xdr:colOff>742950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0" name="Option Button 4">
              <controlPr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</xdr:rowOff>
                  </from>
                  <to>
                    <xdr:col>1</xdr:col>
                    <xdr:colOff>685800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J2" sqref="J2"/>
    </sheetView>
  </sheetViews>
  <sheetFormatPr defaultRowHeight="12.75" x14ac:dyDescent="0.2"/>
  <cols>
    <col min="1" max="1" width="18.42578125" style="4" customWidth="1"/>
    <col min="2" max="3" width="13" style="4" customWidth="1"/>
    <col min="4" max="4" width="3.85546875" style="4" customWidth="1"/>
    <col min="5" max="5" width="13" style="4" customWidth="1"/>
    <col min="6" max="8" width="9.140625" style="4" customWidth="1"/>
    <col min="9" max="9" width="12" style="4" bestFit="1" customWidth="1"/>
    <col min="10" max="264" width="9.140625" style="4"/>
    <col min="265" max="265" width="10" style="4" customWidth="1"/>
    <col min="266" max="345" width="9.140625" style="4"/>
    <col min="346" max="346" width="8.5703125" style="4" customWidth="1"/>
    <col min="347" max="16384" width="9.140625" style="4"/>
  </cols>
  <sheetData>
    <row r="1" spans="1:10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56" t="s">
        <v>62</v>
      </c>
    </row>
    <row r="3" spans="1:10" ht="18.7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3" t="s">
        <v>34</v>
      </c>
      <c r="B4" s="13"/>
      <c r="C4" s="13"/>
      <c r="D4" s="13"/>
      <c r="E4" s="13"/>
      <c r="F4" s="13"/>
      <c r="G4" s="13"/>
      <c r="H4" s="13"/>
      <c r="I4" s="13"/>
      <c r="J4" s="13"/>
    </row>
    <row r="6" spans="1:10" x14ac:dyDescent="0.2">
      <c r="A6" s="10" t="s">
        <v>5</v>
      </c>
      <c r="B6" s="11"/>
      <c r="C6" s="11"/>
    </row>
    <row r="7" spans="1:10" x14ac:dyDescent="0.2">
      <c r="B7" s="7" t="s">
        <v>14</v>
      </c>
      <c r="C7" s="7" t="s">
        <v>35</v>
      </c>
    </row>
    <row r="8" spans="1:10" x14ac:dyDescent="0.2">
      <c r="A8" s="4">
        <v>1</v>
      </c>
      <c r="B8" s="4">
        <f ca="1">_xlfn.NORM.S.INV(RAND())</f>
        <v>-0.25494633326454103</v>
      </c>
      <c r="C8" s="4">
        <f ca="1">_xlfn.NORM.S.INV(RAND())</f>
        <v>-2.8892984546071139E-3</v>
      </c>
    </row>
    <row r="9" spans="1:10" x14ac:dyDescent="0.2">
      <c r="A9" s="4">
        <v>2</v>
      </c>
      <c r="B9" s="4">
        <f t="shared" ref="B9:C40" ca="1" si="0">_xlfn.NORM.S.INV(RAND())</f>
        <v>1.2898643405074421</v>
      </c>
      <c r="C9" s="4">
        <f t="shared" ca="1" si="0"/>
        <v>-1.0316163321205194</v>
      </c>
    </row>
    <row r="10" spans="1:10" x14ac:dyDescent="0.2">
      <c r="A10" s="4">
        <v>3</v>
      </c>
      <c r="B10" s="4">
        <f t="shared" ca="1" si="0"/>
        <v>-0.52613416268751256</v>
      </c>
      <c r="C10" s="4">
        <f t="shared" ca="1" si="0"/>
        <v>0.71481803777373132</v>
      </c>
    </row>
    <row r="11" spans="1:10" x14ac:dyDescent="0.2">
      <c r="A11" s="4">
        <v>4</v>
      </c>
      <c r="B11" s="4">
        <f t="shared" ca="1" si="0"/>
        <v>-1.4069134305728634</v>
      </c>
      <c r="C11" s="4">
        <f t="shared" ca="1" si="0"/>
        <v>-0.87227782298742351</v>
      </c>
    </row>
    <row r="12" spans="1:10" x14ac:dyDescent="0.2">
      <c r="A12" s="4">
        <v>5</v>
      </c>
      <c r="B12" s="4">
        <f t="shared" ca="1" si="0"/>
        <v>0.83270762369874274</v>
      </c>
      <c r="C12" s="4">
        <f t="shared" ca="1" si="0"/>
        <v>-1.6237307707990303</v>
      </c>
    </row>
    <row r="13" spans="1:10" x14ac:dyDescent="0.2">
      <c r="A13" s="4">
        <v>6</v>
      </c>
      <c r="B13" s="4">
        <f t="shared" ca="1" si="0"/>
        <v>0.79891351060924909</v>
      </c>
      <c r="C13" s="4">
        <f t="shared" ca="1" si="0"/>
        <v>0.6540120430401376</v>
      </c>
    </row>
    <row r="14" spans="1:10" x14ac:dyDescent="0.2">
      <c r="A14" s="4">
        <v>7</v>
      </c>
      <c r="B14" s="4">
        <f t="shared" ca="1" si="0"/>
        <v>-0.41753599263738511</v>
      </c>
      <c r="C14" s="4">
        <f t="shared" ca="1" si="0"/>
        <v>0.44684911464899851</v>
      </c>
    </row>
    <row r="15" spans="1:10" x14ac:dyDescent="0.2">
      <c r="A15" s="4">
        <v>8</v>
      </c>
      <c r="B15" s="4">
        <f t="shared" ca="1" si="0"/>
        <v>-1.53526346193819</v>
      </c>
      <c r="C15" s="4">
        <f t="shared" ca="1" si="0"/>
        <v>-1.1855003832763509</v>
      </c>
    </row>
    <row r="16" spans="1:10" x14ac:dyDescent="0.2">
      <c r="A16" s="4">
        <v>9</v>
      </c>
      <c r="B16" s="4">
        <f t="shared" ca="1" si="0"/>
        <v>4.261152950366473E-2</v>
      </c>
      <c r="C16" s="4">
        <f t="shared" ca="1" si="0"/>
        <v>1.5638536953547988</v>
      </c>
    </row>
    <row r="17" spans="1:4" x14ac:dyDescent="0.2">
      <c r="A17" s="4">
        <v>10</v>
      </c>
      <c r="B17" s="4">
        <f t="shared" ca="1" si="0"/>
        <v>0.2461377542569694</v>
      </c>
      <c r="C17" s="4">
        <f t="shared" ca="1" si="0"/>
        <v>0.46342895131575351</v>
      </c>
    </row>
    <row r="18" spans="1:4" x14ac:dyDescent="0.2">
      <c r="A18" s="4">
        <v>11</v>
      </c>
      <c r="B18" s="4">
        <f t="shared" ca="1" si="0"/>
        <v>0.18206707606568473</v>
      </c>
      <c r="C18" s="4">
        <f t="shared" ca="1" si="0"/>
        <v>-2.9652116993234209E-2</v>
      </c>
    </row>
    <row r="19" spans="1:4" x14ac:dyDescent="0.2">
      <c r="A19" s="4">
        <v>12</v>
      </c>
      <c r="B19" s="4">
        <f t="shared" ca="1" si="0"/>
        <v>-0.34760393670939438</v>
      </c>
      <c r="C19" s="4">
        <f t="shared" ca="1" si="0"/>
        <v>-0.39925808621211634</v>
      </c>
    </row>
    <row r="20" spans="1:4" x14ac:dyDescent="0.2">
      <c r="A20" s="4">
        <v>13</v>
      </c>
      <c r="B20" s="4">
        <f t="shared" ca="1" si="0"/>
        <v>-0.35777496318689866</v>
      </c>
      <c r="C20" s="4">
        <f t="shared" ca="1" si="0"/>
        <v>0.6684442927997184</v>
      </c>
    </row>
    <row r="21" spans="1:4" x14ac:dyDescent="0.2">
      <c r="A21" s="4">
        <v>14</v>
      </c>
      <c r="B21" s="4">
        <f t="shared" ca="1" si="0"/>
        <v>0.61643027127073302</v>
      </c>
      <c r="C21" s="4">
        <f t="shared" ca="1" si="0"/>
        <v>-1.0913694263874441</v>
      </c>
    </row>
    <row r="22" spans="1:4" x14ac:dyDescent="0.2">
      <c r="A22" s="4">
        <v>15</v>
      </c>
      <c r="B22" s="4">
        <f t="shared" ca="1" si="0"/>
        <v>1.0034237492157692</v>
      </c>
      <c r="C22" s="4">
        <f t="shared" ca="1" si="0"/>
        <v>-0.8707530369108567</v>
      </c>
      <c r="D22" s="17"/>
    </row>
    <row r="23" spans="1:4" x14ac:dyDescent="0.2">
      <c r="A23" s="4">
        <v>16</v>
      </c>
      <c r="B23" s="4">
        <f t="shared" ca="1" si="0"/>
        <v>1.3403098685912906</v>
      </c>
      <c r="C23" s="4">
        <f t="shared" ca="1" si="0"/>
        <v>0.78666843440058587</v>
      </c>
      <c r="D23" s="17"/>
    </row>
    <row r="24" spans="1:4" x14ac:dyDescent="0.2">
      <c r="A24" s="4">
        <v>17</v>
      </c>
      <c r="B24" s="4">
        <f t="shared" ca="1" si="0"/>
        <v>-0.52177776090165429</v>
      </c>
      <c r="C24" s="4">
        <f t="shared" ca="1" si="0"/>
        <v>-0.19404881976486671</v>
      </c>
      <c r="D24" s="17"/>
    </row>
    <row r="25" spans="1:4" x14ac:dyDescent="0.2">
      <c r="A25" s="4">
        <v>18</v>
      </c>
      <c r="B25" s="4">
        <f t="shared" ca="1" si="0"/>
        <v>0.96815240407707548</v>
      </c>
      <c r="C25" s="4">
        <f t="shared" ca="1" si="0"/>
        <v>8.7787058464063525E-2</v>
      </c>
      <c r="D25" s="17"/>
    </row>
    <row r="26" spans="1:4" x14ac:dyDescent="0.2">
      <c r="A26" s="4">
        <v>19</v>
      </c>
      <c r="B26" s="4">
        <f t="shared" ca="1" si="0"/>
        <v>-1.0309896574033375</v>
      </c>
      <c r="C26" s="4">
        <f t="shared" ca="1" si="0"/>
        <v>0.6966190062175377</v>
      </c>
      <c r="D26" s="17"/>
    </row>
    <row r="27" spans="1:4" x14ac:dyDescent="0.2">
      <c r="A27" s="4">
        <v>20</v>
      </c>
      <c r="B27" s="4">
        <f t="shared" ca="1" si="0"/>
        <v>1.6449231010261429</v>
      </c>
      <c r="C27" s="4">
        <f t="shared" ca="1" si="0"/>
        <v>-4.4894285750150364E-2</v>
      </c>
      <c r="D27" s="17"/>
    </row>
    <row r="28" spans="1:4" x14ac:dyDescent="0.2">
      <c r="A28" s="4">
        <v>21</v>
      </c>
      <c r="B28" s="4">
        <f t="shared" ca="1" si="0"/>
        <v>0.20994643218545397</v>
      </c>
      <c r="C28" s="4">
        <f t="shared" ca="1" si="0"/>
        <v>-0.39682258784604163</v>
      </c>
      <c r="D28" s="17"/>
    </row>
    <row r="29" spans="1:4" x14ac:dyDescent="0.2">
      <c r="A29" s="4">
        <v>22</v>
      </c>
      <c r="B29" s="4">
        <f t="shared" ca="1" si="0"/>
        <v>-2.4149156840968482</v>
      </c>
      <c r="C29" s="4">
        <f t="shared" ca="1" si="0"/>
        <v>-0.1751816359264439</v>
      </c>
      <c r="D29" s="17"/>
    </row>
    <row r="30" spans="1:4" x14ac:dyDescent="0.2">
      <c r="A30" s="4">
        <v>23</v>
      </c>
      <c r="B30" s="4">
        <f t="shared" ca="1" si="0"/>
        <v>0.12807892261075207</v>
      </c>
      <c r="C30" s="4">
        <f t="shared" ca="1" si="0"/>
        <v>2.9235370340180089E-2</v>
      </c>
      <c r="D30" s="17"/>
    </row>
    <row r="31" spans="1:4" x14ac:dyDescent="0.2">
      <c r="A31" s="4">
        <v>24</v>
      </c>
      <c r="B31" s="4">
        <f t="shared" ca="1" si="0"/>
        <v>2.1452868125546294</v>
      </c>
      <c r="C31" s="4">
        <f t="shared" ca="1" si="0"/>
        <v>1.2231601422882965</v>
      </c>
      <c r="D31" s="17"/>
    </row>
    <row r="32" spans="1:4" x14ac:dyDescent="0.2">
      <c r="A32" s="4">
        <v>25</v>
      </c>
      <c r="B32" s="4">
        <f t="shared" ca="1" si="0"/>
        <v>1.2557576096004399</v>
      </c>
      <c r="C32" s="4">
        <f t="shared" ca="1" si="0"/>
        <v>0.46730504014070057</v>
      </c>
      <c r="D32" s="17"/>
    </row>
    <row r="33" spans="1:4" x14ac:dyDescent="0.2">
      <c r="A33" s="4">
        <v>26</v>
      </c>
      <c r="B33" s="4">
        <f t="shared" ca="1" si="0"/>
        <v>-1.0568582308922645</v>
      </c>
      <c r="C33" s="4">
        <f t="shared" ca="1" si="0"/>
        <v>0.24550711195196917</v>
      </c>
      <c r="D33" s="17"/>
    </row>
    <row r="34" spans="1:4" x14ac:dyDescent="0.2">
      <c r="A34" s="4">
        <v>27</v>
      </c>
      <c r="B34" s="4">
        <f t="shared" ca="1" si="0"/>
        <v>1.6714710515492455</v>
      </c>
      <c r="C34" s="4">
        <f t="shared" ca="1" si="0"/>
        <v>0.40405180545777825</v>
      </c>
      <c r="D34" s="17"/>
    </row>
    <row r="35" spans="1:4" x14ac:dyDescent="0.2">
      <c r="A35" s="4">
        <v>28</v>
      </c>
      <c r="B35" s="4">
        <f t="shared" ca="1" si="0"/>
        <v>-1.2906346615238633</v>
      </c>
      <c r="C35" s="4">
        <f t="shared" ca="1" si="0"/>
        <v>0.86261957616450491</v>
      </c>
      <c r="D35" s="17"/>
    </row>
    <row r="36" spans="1:4" x14ac:dyDescent="0.2">
      <c r="A36" s="4">
        <v>29</v>
      </c>
      <c r="B36" s="4">
        <f t="shared" ca="1" si="0"/>
        <v>-0.25729501660030402</v>
      </c>
      <c r="C36" s="4">
        <f t="shared" ca="1" si="0"/>
        <v>0.2565391046449535</v>
      </c>
      <c r="D36" s="17"/>
    </row>
    <row r="37" spans="1:4" x14ac:dyDescent="0.2">
      <c r="A37" s="4">
        <v>30</v>
      </c>
      <c r="B37" s="4">
        <f t="shared" ca="1" si="0"/>
        <v>-0.32450155251597829</v>
      </c>
      <c r="C37" s="4">
        <f t="shared" ca="1" si="0"/>
        <v>-0.95903287869989495</v>
      </c>
      <c r="D37" s="17"/>
    </row>
    <row r="38" spans="1:4" x14ac:dyDescent="0.2">
      <c r="A38" s="4">
        <v>31</v>
      </c>
      <c r="B38" s="4">
        <f t="shared" ca="1" si="0"/>
        <v>1.4895882176849693</v>
      </c>
      <c r="C38" s="4">
        <f t="shared" ca="1" si="0"/>
        <v>-1.0192728398170499</v>
      </c>
      <c r="D38" s="17"/>
    </row>
    <row r="39" spans="1:4" x14ac:dyDescent="0.2">
      <c r="A39" s="4">
        <v>32</v>
      </c>
      <c r="B39" s="4">
        <f t="shared" ca="1" si="0"/>
        <v>9.031067520733875E-2</v>
      </c>
      <c r="C39" s="4">
        <f t="shared" ca="1" si="0"/>
        <v>-6.355460438440394E-2</v>
      </c>
      <c r="D39" s="17"/>
    </row>
    <row r="40" spans="1:4" x14ac:dyDescent="0.2">
      <c r="A40" s="4">
        <v>33</v>
      </c>
      <c r="B40" s="4">
        <f t="shared" ca="1" si="0"/>
        <v>1.8393874571626194</v>
      </c>
      <c r="C40" s="4">
        <f t="shared" ca="1" si="0"/>
        <v>-0.66386923210662152</v>
      </c>
      <c r="D40" s="17"/>
    </row>
    <row r="41" spans="1:4" x14ac:dyDescent="0.2">
      <c r="A41" s="4">
        <v>34</v>
      </c>
      <c r="B41" s="4">
        <f t="shared" ref="B41:C68" ca="1" si="1">_xlfn.NORM.S.INV(RAND())</f>
        <v>0.3557642453915999</v>
      </c>
      <c r="C41" s="4">
        <f t="shared" ca="1" si="1"/>
        <v>-0.69487528703690493</v>
      </c>
      <c r="D41" s="17"/>
    </row>
    <row r="42" spans="1:4" x14ac:dyDescent="0.2">
      <c r="A42" s="4">
        <v>35</v>
      </c>
      <c r="B42" s="4">
        <f t="shared" ca="1" si="1"/>
        <v>-0.44376509954937843</v>
      </c>
      <c r="C42" s="4">
        <f t="shared" ca="1" si="1"/>
        <v>1.6459476863911211</v>
      </c>
      <c r="D42" s="17"/>
    </row>
    <row r="43" spans="1:4" x14ac:dyDescent="0.2">
      <c r="A43" s="4">
        <v>36</v>
      </c>
      <c r="B43" s="4">
        <f t="shared" ca="1" si="1"/>
        <v>0.11777978996743972</v>
      </c>
      <c r="C43" s="4">
        <f t="shared" ca="1" si="1"/>
        <v>-0.76833418546289733</v>
      </c>
      <c r="D43" s="17"/>
    </row>
    <row r="44" spans="1:4" x14ac:dyDescent="0.2">
      <c r="A44" s="4">
        <v>37</v>
      </c>
      <c r="B44" s="4">
        <f t="shared" ca="1" si="1"/>
        <v>0.86987566300597463</v>
      </c>
      <c r="C44" s="4">
        <f t="shared" ca="1" si="1"/>
        <v>1.9461818920974883</v>
      </c>
      <c r="D44" s="17"/>
    </row>
    <row r="45" spans="1:4" x14ac:dyDescent="0.2">
      <c r="A45" s="4">
        <v>38</v>
      </c>
      <c r="B45" s="4">
        <f t="shared" ca="1" si="1"/>
        <v>0.18107629732833122</v>
      </c>
      <c r="C45" s="4">
        <f t="shared" ca="1" si="1"/>
        <v>-1.1751929817292237</v>
      </c>
      <c r="D45" s="17"/>
    </row>
    <row r="46" spans="1:4" x14ac:dyDescent="0.2">
      <c r="A46" s="4">
        <v>39</v>
      </c>
      <c r="B46" s="4">
        <f t="shared" ca="1" si="1"/>
        <v>0.10052583669657099</v>
      </c>
      <c r="C46" s="4">
        <f t="shared" ca="1" si="1"/>
        <v>-0.75178912662398367</v>
      </c>
      <c r="D46" s="17"/>
    </row>
    <row r="47" spans="1:4" x14ac:dyDescent="0.2">
      <c r="A47" s="4">
        <v>40</v>
      </c>
      <c r="B47" s="4">
        <f t="shared" ca="1" si="1"/>
        <v>0.61768137226527997</v>
      </c>
      <c r="C47" s="4">
        <f t="shared" ca="1" si="1"/>
        <v>-0.59827486703884347</v>
      </c>
      <c r="D47" s="17"/>
    </row>
    <row r="48" spans="1:4" x14ac:dyDescent="0.2">
      <c r="A48" s="4">
        <v>41</v>
      </c>
      <c r="B48" s="4">
        <f t="shared" ca="1" si="1"/>
        <v>-0.80394897045253377</v>
      </c>
      <c r="C48" s="4">
        <f t="shared" ca="1" si="1"/>
        <v>1.9118016676695682</v>
      </c>
      <c r="D48" s="17"/>
    </row>
    <row r="49" spans="1:4" x14ac:dyDescent="0.2">
      <c r="A49" s="4">
        <v>42</v>
      </c>
      <c r="B49" s="4">
        <f t="shared" ca="1" si="1"/>
        <v>0.2933423094354175</v>
      </c>
      <c r="C49" s="4">
        <f t="shared" ca="1" si="1"/>
        <v>1.925325347742348</v>
      </c>
      <c r="D49" s="17"/>
    </row>
    <row r="50" spans="1:4" x14ac:dyDescent="0.2">
      <c r="A50" s="4">
        <v>43</v>
      </c>
      <c r="B50" s="4">
        <f t="shared" ca="1" si="1"/>
        <v>1.420502208799221</v>
      </c>
      <c r="C50" s="4">
        <f t="shared" ca="1" si="1"/>
        <v>-0.76905870189946202</v>
      </c>
      <c r="D50" s="17"/>
    </row>
    <row r="51" spans="1:4" x14ac:dyDescent="0.2">
      <c r="A51" s="4">
        <v>44</v>
      </c>
      <c r="B51" s="4">
        <f t="shared" ca="1" si="1"/>
        <v>-1.2608509223073123</v>
      </c>
      <c r="C51" s="4">
        <f t="shared" ca="1" si="1"/>
        <v>-0.69609061601859323</v>
      </c>
      <c r="D51" s="17"/>
    </row>
    <row r="52" spans="1:4" x14ac:dyDescent="0.2">
      <c r="A52" s="4">
        <v>45</v>
      </c>
      <c r="B52" s="4">
        <f t="shared" ca="1" si="1"/>
        <v>-5.394714896883096E-2</v>
      </c>
      <c r="C52" s="4">
        <f t="shared" ca="1" si="1"/>
        <v>-0.83436973556453042</v>
      </c>
      <c r="D52" s="17"/>
    </row>
    <row r="53" spans="1:4" x14ac:dyDescent="0.2">
      <c r="A53" s="4">
        <v>46</v>
      </c>
      <c r="B53" s="4">
        <f t="shared" ca="1" si="1"/>
        <v>1.1856624705218379</v>
      </c>
      <c r="C53" s="4">
        <f t="shared" ca="1" si="1"/>
        <v>1.6450250578449954</v>
      </c>
      <c r="D53" s="17"/>
    </row>
    <row r="54" spans="1:4" x14ac:dyDescent="0.2">
      <c r="A54" s="4">
        <v>47</v>
      </c>
      <c r="B54" s="4">
        <f t="shared" ca="1" si="1"/>
        <v>-0.93157168905393539</v>
      </c>
      <c r="C54" s="4">
        <f t="shared" ca="1" si="1"/>
        <v>-1.2382757972034935</v>
      </c>
      <c r="D54" s="17"/>
    </row>
    <row r="55" spans="1:4" x14ac:dyDescent="0.2">
      <c r="A55" s="4">
        <v>48</v>
      </c>
      <c r="B55" s="4">
        <f t="shared" ca="1" si="1"/>
        <v>0.88219422647630119</v>
      </c>
      <c r="C55" s="4">
        <f t="shared" ca="1" si="1"/>
        <v>1.2680643311824127</v>
      </c>
      <c r="D55" s="17"/>
    </row>
    <row r="56" spans="1:4" x14ac:dyDescent="0.2">
      <c r="A56" s="4">
        <v>49</v>
      </c>
      <c r="B56" s="4">
        <f t="shared" ca="1" si="1"/>
        <v>0.67226619343088179</v>
      </c>
      <c r="C56" s="4">
        <f t="shared" ca="1" si="1"/>
        <v>0.6089013736608766</v>
      </c>
      <c r="D56" s="17"/>
    </row>
    <row r="57" spans="1:4" x14ac:dyDescent="0.2">
      <c r="A57" s="4">
        <v>50</v>
      </c>
      <c r="B57" s="4">
        <f t="shared" ca="1" si="1"/>
        <v>0.37286958369544454</v>
      </c>
      <c r="C57" s="4">
        <f t="shared" ca="1" si="1"/>
        <v>-0.46683193246336574</v>
      </c>
      <c r="D57" s="17"/>
    </row>
    <row r="58" spans="1:4" x14ac:dyDescent="0.2">
      <c r="A58" s="4">
        <v>51</v>
      </c>
      <c r="B58" s="4">
        <f t="shared" ca="1" si="1"/>
        <v>-0.37033313448220723</v>
      </c>
      <c r="C58" s="4">
        <f t="shared" ca="1" si="1"/>
        <v>0.76068608858638576</v>
      </c>
      <c r="D58" s="17"/>
    </row>
    <row r="59" spans="1:4" x14ac:dyDescent="0.2">
      <c r="A59" s="4">
        <v>52</v>
      </c>
      <c r="B59" s="4">
        <f t="shared" ca="1" si="1"/>
        <v>0.69370158614167376</v>
      </c>
      <c r="C59" s="4">
        <f t="shared" ca="1" si="1"/>
        <v>-1.3398448528767739</v>
      </c>
      <c r="D59" s="17"/>
    </row>
    <row r="60" spans="1:4" x14ac:dyDescent="0.2">
      <c r="A60" s="4">
        <v>53</v>
      </c>
      <c r="B60" s="4">
        <f t="shared" ca="1" si="1"/>
        <v>1.358352584187952</v>
      </c>
      <c r="C60" s="4">
        <f t="shared" ca="1" si="1"/>
        <v>1.3207833670972922</v>
      </c>
      <c r="D60" s="17"/>
    </row>
    <row r="61" spans="1:4" x14ac:dyDescent="0.2">
      <c r="A61" s="4">
        <v>54</v>
      </c>
      <c r="B61" s="4">
        <f t="shared" ca="1" si="1"/>
        <v>1.5111332126788335</v>
      </c>
      <c r="C61" s="4">
        <f t="shared" ca="1" si="1"/>
        <v>0.91456696640811386</v>
      </c>
      <c r="D61" s="17"/>
    </row>
    <row r="62" spans="1:4" x14ac:dyDescent="0.2">
      <c r="A62" s="4">
        <v>55</v>
      </c>
      <c r="B62" s="4">
        <f t="shared" ca="1" si="1"/>
        <v>-0.30881458021097125</v>
      </c>
      <c r="C62" s="4">
        <f t="shared" ca="1" si="1"/>
        <v>0.33872667017895225</v>
      </c>
      <c r="D62" s="17"/>
    </row>
    <row r="63" spans="1:4" x14ac:dyDescent="0.2">
      <c r="A63" s="4">
        <v>56</v>
      </c>
      <c r="B63" s="4">
        <f t="shared" ca="1" si="1"/>
        <v>0.33478617003612149</v>
      </c>
      <c r="C63" s="4">
        <f t="shared" ca="1" si="1"/>
        <v>-0.28559636152405693</v>
      </c>
      <c r="D63" s="17"/>
    </row>
    <row r="64" spans="1:4" x14ac:dyDescent="0.2">
      <c r="A64" s="4">
        <v>57</v>
      </c>
      <c r="B64" s="4">
        <f t="shared" ca="1" si="1"/>
        <v>5.5379622759367489E-2</v>
      </c>
      <c r="C64" s="4">
        <f t="shared" ca="1" si="1"/>
        <v>5.3949837437714962E-2</v>
      </c>
      <c r="D64" s="17"/>
    </row>
    <row r="65" spans="1:4" x14ac:dyDescent="0.2">
      <c r="A65" s="4">
        <v>58</v>
      </c>
      <c r="B65" s="4">
        <f t="shared" ca="1" si="1"/>
        <v>-1.3891026682979968</v>
      </c>
      <c r="C65" s="4">
        <f t="shared" ca="1" si="1"/>
        <v>-0.12604332322091782</v>
      </c>
      <c r="D65" s="17"/>
    </row>
    <row r="66" spans="1:4" x14ac:dyDescent="0.2">
      <c r="A66" s="4">
        <v>59</v>
      </c>
      <c r="B66" s="4">
        <f t="shared" ca="1" si="1"/>
        <v>-1.0289595881642783</v>
      </c>
      <c r="C66" s="4">
        <f t="shared" ca="1" si="1"/>
        <v>1.0097440765219057</v>
      </c>
      <c r="D66" s="17"/>
    </row>
    <row r="67" spans="1:4" x14ac:dyDescent="0.2">
      <c r="A67" s="4">
        <v>60</v>
      </c>
      <c r="B67" s="4">
        <f t="shared" ca="1" si="1"/>
        <v>1.2300996645441453</v>
      </c>
      <c r="C67" s="4">
        <f t="shared" ca="1" si="1"/>
        <v>1.1237080077146648</v>
      </c>
      <c r="D67" s="17"/>
    </row>
    <row r="68" spans="1:4" x14ac:dyDescent="0.2">
      <c r="A68" s="4">
        <v>61</v>
      </c>
      <c r="B68" s="4">
        <f t="shared" ca="1" si="1"/>
        <v>0.96132716032366972</v>
      </c>
      <c r="C68" s="4">
        <f t="shared" ca="1" si="1"/>
        <v>-1.5949999564206498</v>
      </c>
      <c r="D68" s="17"/>
    </row>
    <row r="69" spans="1:4" x14ac:dyDescent="0.2">
      <c r="D69" s="17"/>
    </row>
    <row r="70" spans="1:4" x14ac:dyDescent="0.2">
      <c r="D70" s="17"/>
    </row>
    <row r="71" spans="1:4" x14ac:dyDescent="0.2">
      <c r="D71" s="17"/>
    </row>
    <row r="72" spans="1:4" x14ac:dyDescent="0.2">
      <c r="D72" s="17"/>
    </row>
    <row r="73" spans="1:4" x14ac:dyDescent="0.2">
      <c r="D73" s="17"/>
    </row>
    <row r="74" spans="1:4" x14ac:dyDescent="0.2">
      <c r="D74" s="17"/>
    </row>
    <row r="75" spans="1:4" x14ac:dyDescent="0.2">
      <c r="D75" s="17"/>
    </row>
    <row r="76" spans="1:4" x14ac:dyDescent="0.2">
      <c r="D76" s="17"/>
    </row>
    <row r="77" spans="1:4" x14ac:dyDescent="0.2">
      <c r="D77" s="17"/>
    </row>
    <row r="78" spans="1:4" x14ac:dyDescent="0.2">
      <c r="D78" s="17"/>
    </row>
    <row r="79" spans="1:4" x14ac:dyDescent="0.2">
      <c r="D79" s="17"/>
    </row>
    <row r="80" spans="1:4" x14ac:dyDescent="0.2">
      <c r="D80" s="17"/>
    </row>
    <row r="81" spans="4:4" x14ac:dyDescent="0.2">
      <c r="D81" s="17"/>
    </row>
    <row r="82" spans="4:4" x14ac:dyDescent="0.2">
      <c r="D82" s="17"/>
    </row>
    <row r="83" spans="4:4" x14ac:dyDescent="0.2">
      <c r="D83" s="17"/>
    </row>
    <row r="84" spans="4:4" x14ac:dyDescent="0.2">
      <c r="D84" s="17"/>
    </row>
    <row r="85" spans="4:4" x14ac:dyDescent="0.2">
      <c r="D85" s="17"/>
    </row>
    <row r="86" spans="4:4" x14ac:dyDescent="0.2">
      <c r="D86" s="17"/>
    </row>
    <row r="87" spans="4:4" x14ac:dyDescent="0.2">
      <c r="D87" s="17"/>
    </row>
    <row r="88" spans="4:4" x14ac:dyDescent="0.2">
      <c r="D88" s="17"/>
    </row>
  </sheetData>
  <hyperlinks>
    <hyperlink ref="A1:C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selection activeCell="P2" sqref="P2"/>
    </sheetView>
  </sheetViews>
  <sheetFormatPr defaultRowHeight="12.75" x14ac:dyDescent="0.2"/>
  <cols>
    <col min="1" max="1" width="12.28515625" style="4" customWidth="1"/>
    <col min="2" max="2" width="18.140625" style="4" bestFit="1" customWidth="1"/>
    <col min="3" max="3" width="8.85546875" style="4" bestFit="1" customWidth="1"/>
    <col min="4" max="4" width="3.85546875" style="4" customWidth="1"/>
    <col min="5" max="5" width="14.140625" style="4" bestFit="1" customWidth="1"/>
    <col min="6" max="6" width="18.140625" style="4" bestFit="1" customWidth="1"/>
    <col min="7" max="7" width="12" style="4" bestFit="1" customWidth="1"/>
    <col min="8" max="8" width="18.140625" style="4" bestFit="1" customWidth="1"/>
    <col min="9" max="9" width="2.42578125" style="4" customWidth="1"/>
    <col min="10" max="264" width="9.140625" style="4"/>
    <col min="265" max="265" width="10" style="4" customWidth="1"/>
    <col min="266" max="345" width="9.140625" style="4"/>
    <col min="346" max="346" width="8.5703125" style="4" customWidth="1"/>
    <col min="347" max="16384" width="9.140625" style="4"/>
  </cols>
  <sheetData>
    <row r="1" spans="1:16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6" t="s">
        <v>62</v>
      </c>
    </row>
    <row r="3" spans="1:16" ht="18.7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5">
      <c r="A4" s="13" t="s">
        <v>42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6" spans="1:16" x14ac:dyDescent="0.2">
      <c r="A6" s="10" t="s">
        <v>5</v>
      </c>
      <c r="B6" s="11"/>
      <c r="C6" s="11"/>
      <c r="E6" s="10" t="s">
        <v>41</v>
      </c>
      <c r="F6" s="11"/>
      <c r="G6" s="11"/>
      <c r="H6" s="11"/>
    </row>
    <row r="8" spans="1:16" x14ac:dyDescent="0.2">
      <c r="A8" s="8" t="s">
        <v>35</v>
      </c>
      <c r="B8" s="8" t="s">
        <v>59</v>
      </c>
      <c r="C8" s="8" t="s">
        <v>60</v>
      </c>
      <c r="E8" s="25" t="s">
        <v>46</v>
      </c>
      <c r="F8" s="25"/>
      <c r="G8" s="26" t="s">
        <v>47</v>
      </c>
      <c r="H8" s="26"/>
    </row>
    <row r="9" spans="1:16" ht="38.25" x14ac:dyDescent="0.2">
      <c r="A9" s="21" t="s">
        <v>43</v>
      </c>
      <c r="B9" s="21" t="s">
        <v>44</v>
      </c>
      <c r="C9" s="21" t="s">
        <v>45</v>
      </c>
      <c r="E9" s="22" t="str">
        <f>B9</f>
        <v>Температура процесса</v>
      </c>
      <c r="F9" s="22" t="str">
        <f>A9</f>
        <v>Производительность процесса</v>
      </c>
      <c r="G9" s="23" t="str">
        <f>E9</f>
        <v>Температура процесса</v>
      </c>
      <c r="H9" s="23" t="str">
        <f>F9</f>
        <v>Производительность процесса</v>
      </c>
    </row>
    <row r="10" spans="1:16" x14ac:dyDescent="0.2">
      <c r="A10" s="17">
        <v>0.65472039186786213</v>
      </c>
      <c r="B10" s="24">
        <v>39.245784191806109</v>
      </c>
      <c r="C10" s="4">
        <v>1</v>
      </c>
      <c r="E10" s="24">
        <f t="shared" ref="E10:E41" si="0">IF($C10=1,B10,NA())</f>
        <v>39.245784191806109</v>
      </c>
      <c r="F10" s="17">
        <f t="shared" ref="F10:F41" si="1">IF($C10=1,A10,NA())</f>
        <v>0.65472039186786213</v>
      </c>
      <c r="G10" s="24" t="e">
        <f t="shared" ref="G10:G41" si="2">IF($C10=2,B10,NA())</f>
        <v>#N/A</v>
      </c>
      <c r="H10" s="17" t="e">
        <f t="shared" ref="H10:H41" si="3">IF($C10=2,A10,NA())</f>
        <v>#N/A</v>
      </c>
    </row>
    <row r="11" spans="1:16" x14ac:dyDescent="0.2">
      <c r="A11" s="17">
        <v>0.30054527527686115</v>
      </c>
      <c r="B11" s="24">
        <v>44.075419536258735</v>
      </c>
      <c r="C11" s="4">
        <v>1</v>
      </c>
      <c r="E11" s="24">
        <f t="shared" si="0"/>
        <v>44.075419536258735</v>
      </c>
      <c r="F11" s="17">
        <f t="shared" si="1"/>
        <v>0.30054527527686115</v>
      </c>
      <c r="G11" s="24" t="e">
        <f t="shared" si="2"/>
        <v>#N/A</v>
      </c>
      <c r="H11" s="17" t="e">
        <f t="shared" si="3"/>
        <v>#N/A</v>
      </c>
    </row>
    <row r="12" spans="1:16" x14ac:dyDescent="0.2">
      <c r="A12" s="17">
        <v>2.6031807004604843</v>
      </c>
      <c r="B12" s="24">
        <v>50.767588499828214</v>
      </c>
      <c r="C12" s="4">
        <v>1</v>
      </c>
      <c r="E12" s="24">
        <f t="shared" si="0"/>
        <v>50.767588499828214</v>
      </c>
      <c r="F12" s="17">
        <f t="shared" si="1"/>
        <v>2.6031807004604843</v>
      </c>
      <c r="G12" s="24" t="e">
        <f t="shared" si="2"/>
        <v>#N/A</v>
      </c>
      <c r="H12" s="17" t="e">
        <f t="shared" si="3"/>
        <v>#N/A</v>
      </c>
    </row>
    <row r="13" spans="1:16" x14ac:dyDescent="0.2">
      <c r="A13" s="17">
        <v>0.24449317095712186</v>
      </c>
      <c r="B13" s="24">
        <v>73.104123092613392</v>
      </c>
      <c r="C13" s="4">
        <v>1</v>
      </c>
      <c r="E13" s="24">
        <f t="shared" si="0"/>
        <v>73.104123092613392</v>
      </c>
      <c r="F13" s="17">
        <f t="shared" si="1"/>
        <v>0.24449317095712186</v>
      </c>
      <c r="G13" s="24" t="e">
        <f t="shared" si="2"/>
        <v>#N/A</v>
      </c>
      <c r="H13" s="17" t="e">
        <f t="shared" si="3"/>
        <v>#N/A</v>
      </c>
    </row>
    <row r="14" spans="1:16" x14ac:dyDescent="0.2">
      <c r="A14" s="17">
        <v>3.1322992034571318</v>
      </c>
      <c r="B14" s="24">
        <v>94.771956938689073</v>
      </c>
      <c r="C14" s="4">
        <v>1</v>
      </c>
      <c r="E14" s="24">
        <f t="shared" si="0"/>
        <v>94.771956938689073</v>
      </c>
      <c r="F14" s="17">
        <f t="shared" si="1"/>
        <v>3.1322992034571318</v>
      </c>
      <c r="G14" s="24" t="e">
        <f t="shared" si="2"/>
        <v>#N/A</v>
      </c>
      <c r="H14" s="17" t="e">
        <f t="shared" si="3"/>
        <v>#N/A</v>
      </c>
    </row>
    <row r="15" spans="1:16" x14ac:dyDescent="0.2">
      <c r="A15" s="17">
        <v>4.6241797290319671</v>
      </c>
      <c r="B15" s="24">
        <v>61.815295345877388</v>
      </c>
      <c r="C15" s="4">
        <v>1</v>
      </c>
      <c r="E15" s="24">
        <f t="shared" si="0"/>
        <v>61.815295345877388</v>
      </c>
      <c r="F15" s="17">
        <f t="shared" si="1"/>
        <v>4.6241797290319671</v>
      </c>
      <c r="G15" s="24" t="e">
        <f t="shared" si="2"/>
        <v>#N/A</v>
      </c>
      <c r="H15" s="17" t="e">
        <f t="shared" si="3"/>
        <v>#N/A</v>
      </c>
    </row>
    <row r="16" spans="1:16" x14ac:dyDescent="0.2">
      <c r="A16" s="17">
        <v>2.6187650137656693</v>
      </c>
      <c r="B16" s="24">
        <v>50.603600195740654</v>
      </c>
      <c r="C16" s="4">
        <v>1</v>
      </c>
      <c r="E16" s="24">
        <f t="shared" si="0"/>
        <v>50.603600195740654</v>
      </c>
      <c r="F16" s="17">
        <f t="shared" si="1"/>
        <v>2.6187650137656693</v>
      </c>
      <c r="G16" s="24" t="e">
        <f t="shared" si="2"/>
        <v>#N/A</v>
      </c>
      <c r="H16" s="17" t="e">
        <f t="shared" si="3"/>
        <v>#N/A</v>
      </c>
    </row>
    <row r="17" spans="1:8" x14ac:dyDescent="0.2">
      <c r="A17" s="17">
        <v>4.434600136288271</v>
      </c>
      <c r="B17" s="24">
        <v>87.772673918941464</v>
      </c>
      <c r="C17" s="4">
        <v>1</v>
      </c>
      <c r="E17" s="24">
        <f t="shared" si="0"/>
        <v>87.772673918941464</v>
      </c>
      <c r="F17" s="17">
        <f t="shared" si="1"/>
        <v>4.434600136288271</v>
      </c>
      <c r="G17" s="24" t="e">
        <f t="shared" si="2"/>
        <v>#N/A</v>
      </c>
      <c r="H17" s="17" t="e">
        <f t="shared" si="3"/>
        <v>#N/A</v>
      </c>
    </row>
    <row r="18" spans="1:8" x14ac:dyDescent="0.2">
      <c r="A18" s="17">
        <v>1.9480872725963052</v>
      </c>
      <c r="B18" s="24">
        <v>70.388563166471087</v>
      </c>
      <c r="C18" s="4">
        <v>1</v>
      </c>
      <c r="E18" s="24">
        <f t="shared" si="0"/>
        <v>70.388563166471087</v>
      </c>
      <c r="F18" s="17">
        <f t="shared" si="1"/>
        <v>1.9480872725963052</v>
      </c>
      <c r="G18" s="24" t="e">
        <f t="shared" si="2"/>
        <v>#N/A</v>
      </c>
      <c r="H18" s="17" t="e">
        <f t="shared" si="3"/>
        <v>#N/A</v>
      </c>
    </row>
    <row r="19" spans="1:8" x14ac:dyDescent="0.2">
      <c r="A19" s="17">
        <v>4.1119864532254642</v>
      </c>
      <c r="B19" s="24">
        <v>69.4413820442511</v>
      </c>
      <c r="C19" s="4">
        <v>1</v>
      </c>
      <c r="E19" s="24">
        <f t="shared" si="0"/>
        <v>69.4413820442511</v>
      </c>
      <c r="F19" s="17">
        <f t="shared" si="1"/>
        <v>4.1119864532254642</v>
      </c>
      <c r="G19" s="24" t="e">
        <f t="shared" si="2"/>
        <v>#N/A</v>
      </c>
      <c r="H19" s="17" t="e">
        <f t="shared" si="3"/>
        <v>#N/A</v>
      </c>
    </row>
    <row r="20" spans="1:8" x14ac:dyDescent="0.2">
      <c r="A20" s="17">
        <v>2.330221059994976</v>
      </c>
      <c r="B20" s="24">
        <v>72.739986524729829</v>
      </c>
      <c r="C20" s="4">
        <v>1</v>
      </c>
      <c r="E20" s="24">
        <f t="shared" si="0"/>
        <v>72.739986524729829</v>
      </c>
      <c r="F20" s="17">
        <f t="shared" si="1"/>
        <v>2.330221059994976</v>
      </c>
      <c r="G20" s="24" t="e">
        <f t="shared" si="2"/>
        <v>#N/A</v>
      </c>
      <c r="H20" s="17" t="e">
        <f t="shared" si="3"/>
        <v>#N/A</v>
      </c>
    </row>
    <row r="21" spans="1:8" x14ac:dyDescent="0.2">
      <c r="A21" s="17">
        <v>4.0434638888916963</v>
      </c>
      <c r="B21" s="24">
        <v>82.93606650261151</v>
      </c>
      <c r="C21" s="4">
        <v>1</v>
      </c>
      <c r="E21" s="24">
        <f t="shared" si="0"/>
        <v>82.93606650261151</v>
      </c>
      <c r="F21" s="17">
        <f t="shared" si="1"/>
        <v>4.0434638888916963</v>
      </c>
      <c r="G21" s="24" t="e">
        <f t="shared" si="2"/>
        <v>#N/A</v>
      </c>
      <c r="H21" s="17" t="e">
        <f t="shared" si="3"/>
        <v>#N/A</v>
      </c>
    </row>
    <row r="22" spans="1:8" x14ac:dyDescent="0.2">
      <c r="A22" s="17">
        <v>5.8599820447658848</v>
      </c>
      <c r="B22" s="24">
        <v>98.970342399481012</v>
      </c>
      <c r="C22" s="4">
        <v>1</v>
      </c>
      <c r="E22" s="24">
        <f t="shared" si="0"/>
        <v>98.970342399481012</v>
      </c>
      <c r="F22" s="17">
        <f t="shared" si="1"/>
        <v>5.8599820447658848</v>
      </c>
      <c r="G22" s="24" t="e">
        <f t="shared" si="2"/>
        <v>#N/A</v>
      </c>
      <c r="H22" s="17" t="e">
        <f t="shared" si="3"/>
        <v>#N/A</v>
      </c>
    </row>
    <row r="23" spans="1:8" x14ac:dyDescent="0.2">
      <c r="A23" s="17">
        <v>6.2014890805560707</v>
      </c>
      <c r="B23" s="24">
        <v>125.97153694741733</v>
      </c>
      <c r="C23" s="4">
        <v>1</v>
      </c>
      <c r="E23" s="24">
        <f t="shared" si="0"/>
        <v>125.97153694741733</v>
      </c>
      <c r="F23" s="17">
        <f t="shared" si="1"/>
        <v>6.2014890805560707</v>
      </c>
      <c r="G23" s="24" t="e">
        <f t="shared" si="2"/>
        <v>#N/A</v>
      </c>
      <c r="H23" s="17" t="e">
        <f t="shared" si="3"/>
        <v>#N/A</v>
      </c>
    </row>
    <row r="24" spans="1:8" x14ac:dyDescent="0.2">
      <c r="A24" s="17">
        <v>5.0828437831606328</v>
      </c>
      <c r="B24" s="24">
        <v>111.96813476642492</v>
      </c>
      <c r="C24" s="4">
        <v>1</v>
      </c>
      <c r="D24" s="17"/>
      <c r="E24" s="24">
        <f t="shared" si="0"/>
        <v>111.96813476642492</v>
      </c>
      <c r="F24" s="17">
        <f t="shared" si="1"/>
        <v>5.0828437831606328</v>
      </c>
      <c r="G24" s="24" t="e">
        <f t="shared" si="2"/>
        <v>#N/A</v>
      </c>
      <c r="H24" s="17" t="e">
        <f t="shared" si="3"/>
        <v>#N/A</v>
      </c>
    </row>
    <row r="25" spans="1:8" x14ac:dyDescent="0.2">
      <c r="A25" s="17">
        <v>6.2329395948677728</v>
      </c>
      <c r="B25" s="24">
        <v>71.30062972590062</v>
      </c>
      <c r="C25" s="4">
        <v>1</v>
      </c>
      <c r="D25" s="17"/>
      <c r="E25" s="24">
        <f t="shared" si="0"/>
        <v>71.30062972590062</v>
      </c>
      <c r="F25" s="17">
        <f t="shared" si="1"/>
        <v>6.2329395948677728</v>
      </c>
      <c r="G25" s="24" t="e">
        <f t="shared" si="2"/>
        <v>#N/A</v>
      </c>
      <c r="H25" s="17" t="e">
        <f t="shared" si="3"/>
        <v>#N/A</v>
      </c>
    </row>
    <row r="26" spans="1:8" x14ac:dyDescent="0.2">
      <c r="A26" s="17">
        <v>6.5103145077195812</v>
      </c>
      <c r="B26" s="24">
        <v>81.710922865649721</v>
      </c>
      <c r="C26" s="4">
        <v>1</v>
      </c>
      <c r="D26" s="17"/>
      <c r="E26" s="24">
        <f t="shared" si="0"/>
        <v>81.710922865649721</v>
      </c>
      <c r="F26" s="17">
        <f t="shared" si="1"/>
        <v>6.5103145077195812</v>
      </c>
      <c r="G26" s="24" t="e">
        <f t="shared" si="2"/>
        <v>#N/A</v>
      </c>
      <c r="H26" s="17" t="e">
        <f t="shared" si="3"/>
        <v>#N/A</v>
      </c>
    </row>
    <row r="27" spans="1:8" x14ac:dyDescent="0.2">
      <c r="A27" s="17">
        <v>5.7417557330111624</v>
      </c>
      <c r="B27" s="24">
        <v>58.011405561756845</v>
      </c>
      <c r="C27" s="4">
        <v>1</v>
      </c>
      <c r="D27" s="17"/>
      <c r="E27" s="24">
        <f t="shared" si="0"/>
        <v>58.011405561756845</v>
      </c>
      <c r="F27" s="17">
        <f t="shared" si="1"/>
        <v>5.7417557330111624</v>
      </c>
      <c r="G27" s="24" t="e">
        <f t="shared" si="2"/>
        <v>#N/A</v>
      </c>
      <c r="H27" s="17" t="e">
        <f t="shared" si="3"/>
        <v>#N/A</v>
      </c>
    </row>
    <row r="28" spans="1:8" x14ac:dyDescent="0.2">
      <c r="A28" s="17">
        <v>5.8976190292626471</v>
      </c>
      <c r="B28" s="24">
        <v>71.782483798361596</v>
      </c>
      <c r="C28" s="4">
        <v>1</v>
      </c>
      <c r="D28" s="17"/>
      <c r="E28" s="24">
        <f t="shared" si="0"/>
        <v>71.782483798361596</v>
      </c>
      <c r="F28" s="17">
        <f t="shared" si="1"/>
        <v>5.8976190292626471</v>
      </c>
      <c r="G28" s="24" t="e">
        <f t="shared" si="2"/>
        <v>#N/A</v>
      </c>
      <c r="H28" s="17" t="e">
        <f t="shared" si="3"/>
        <v>#N/A</v>
      </c>
    </row>
    <row r="29" spans="1:8" x14ac:dyDescent="0.2">
      <c r="A29" s="17">
        <v>5.7487945579538922</v>
      </c>
      <c r="B29" s="24">
        <v>129.05034643740174</v>
      </c>
      <c r="C29" s="4">
        <v>1</v>
      </c>
      <c r="D29" s="17"/>
      <c r="E29" s="24">
        <f t="shared" si="0"/>
        <v>129.05034643740174</v>
      </c>
      <c r="F29" s="17">
        <f t="shared" si="1"/>
        <v>5.7487945579538922</v>
      </c>
      <c r="G29" s="24" t="e">
        <f t="shared" si="2"/>
        <v>#N/A</v>
      </c>
      <c r="H29" s="17" t="e">
        <f t="shared" si="3"/>
        <v>#N/A</v>
      </c>
    </row>
    <row r="30" spans="1:8" x14ac:dyDescent="0.2">
      <c r="A30" s="17">
        <v>4.1962232237075394</v>
      </c>
      <c r="B30" s="24">
        <v>113.94133148740653</v>
      </c>
      <c r="C30" s="4">
        <v>1</v>
      </c>
      <c r="D30" s="17"/>
      <c r="E30" s="24">
        <f t="shared" si="0"/>
        <v>113.94133148740653</v>
      </c>
      <c r="F30" s="17">
        <f t="shared" si="1"/>
        <v>4.1962232237075394</v>
      </c>
      <c r="G30" s="24" t="e">
        <f t="shared" si="2"/>
        <v>#N/A</v>
      </c>
      <c r="H30" s="17" t="e">
        <f t="shared" si="3"/>
        <v>#N/A</v>
      </c>
    </row>
    <row r="31" spans="1:8" x14ac:dyDescent="0.2">
      <c r="A31" s="17">
        <v>6.5544035378649133</v>
      </c>
      <c r="B31" s="24">
        <v>112.94732823764295</v>
      </c>
      <c r="C31" s="4">
        <v>1</v>
      </c>
      <c r="D31" s="17"/>
      <c r="E31" s="24">
        <f t="shared" si="0"/>
        <v>112.94732823764295</v>
      </c>
      <c r="F31" s="17">
        <f t="shared" si="1"/>
        <v>6.5544035378649133</v>
      </c>
      <c r="G31" s="24" t="e">
        <f t="shared" si="2"/>
        <v>#N/A</v>
      </c>
      <c r="H31" s="17" t="e">
        <f t="shared" si="3"/>
        <v>#N/A</v>
      </c>
    </row>
    <row r="32" spans="1:8" x14ac:dyDescent="0.2">
      <c r="A32" s="17">
        <v>8.6919704813983998</v>
      </c>
      <c r="B32" s="24">
        <v>102.38222164445553</v>
      </c>
      <c r="C32" s="4">
        <v>1</v>
      </c>
      <c r="D32" s="17"/>
      <c r="E32" s="24">
        <f t="shared" si="0"/>
        <v>102.38222164445553</v>
      </c>
      <c r="F32" s="17">
        <f t="shared" si="1"/>
        <v>8.6919704813983998</v>
      </c>
      <c r="G32" s="24" t="e">
        <f t="shared" si="2"/>
        <v>#N/A</v>
      </c>
      <c r="H32" s="17" t="e">
        <f t="shared" si="3"/>
        <v>#N/A</v>
      </c>
    </row>
    <row r="33" spans="1:8" x14ac:dyDescent="0.2">
      <c r="A33" s="17">
        <v>5.437899023866315</v>
      </c>
      <c r="B33" s="24">
        <v>151.73277235488629</v>
      </c>
      <c r="C33" s="4">
        <v>1</v>
      </c>
      <c r="D33" s="17"/>
      <c r="E33" s="24">
        <f t="shared" si="0"/>
        <v>151.73277235488629</v>
      </c>
      <c r="F33" s="17">
        <f t="shared" si="1"/>
        <v>5.437899023866315</v>
      </c>
      <c r="G33" s="24" t="e">
        <f t="shared" si="2"/>
        <v>#N/A</v>
      </c>
      <c r="H33" s="17" t="e">
        <f t="shared" si="3"/>
        <v>#N/A</v>
      </c>
    </row>
    <row r="34" spans="1:8" x14ac:dyDescent="0.2">
      <c r="A34" s="17">
        <v>5.9577665332767955</v>
      </c>
      <c r="B34" s="24">
        <v>150.93120145301614</v>
      </c>
      <c r="C34" s="4">
        <v>1</v>
      </c>
      <c r="D34" s="17"/>
      <c r="E34" s="24">
        <f t="shared" si="0"/>
        <v>150.93120145301614</v>
      </c>
      <c r="F34" s="17">
        <f t="shared" si="1"/>
        <v>5.9577665332767955</v>
      </c>
      <c r="G34" s="24" t="e">
        <f t="shared" si="2"/>
        <v>#N/A</v>
      </c>
      <c r="H34" s="17" t="e">
        <f t="shared" si="3"/>
        <v>#N/A</v>
      </c>
    </row>
    <row r="35" spans="1:8" x14ac:dyDescent="0.2">
      <c r="A35" s="17">
        <v>7.2337907328733708</v>
      </c>
      <c r="B35" s="24">
        <v>183.58510835137292</v>
      </c>
      <c r="C35" s="4">
        <v>1</v>
      </c>
      <c r="D35" s="17"/>
      <c r="E35" s="24">
        <f t="shared" si="0"/>
        <v>183.58510835137292</v>
      </c>
      <c r="F35" s="17">
        <f t="shared" si="1"/>
        <v>7.2337907328733708</v>
      </c>
      <c r="G35" s="24" t="e">
        <f t="shared" si="2"/>
        <v>#N/A</v>
      </c>
      <c r="H35" s="17" t="e">
        <f t="shared" si="3"/>
        <v>#N/A</v>
      </c>
    </row>
    <row r="36" spans="1:8" x14ac:dyDescent="0.2">
      <c r="A36" s="17">
        <v>6.6566278189908843</v>
      </c>
      <c r="B36" s="24">
        <v>155.91205550478995</v>
      </c>
      <c r="C36" s="4">
        <v>1</v>
      </c>
      <c r="D36" s="17"/>
      <c r="E36" s="24">
        <f t="shared" si="0"/>
        <v>155.91205550478995</v>
      </c>
      <c r="F36" s="17">
        <f t="shared" si="1"/>
        <v>6.6566278189908843</v>
      </c>
      <c r="G36" s="24" t="e">
        <f t="shared" si="2"/>
        <v>#N/A</v>
      </c>
      <c r="H36" s="17" t="e">
        <f t="shared" si="3"/>
        <v>#N/A</v>
      </c>
    </row>
    <row r="37" spans="1:8" x14ac:dyDescent="0.2">
      <c r="A37" s="17">
        <v>7.1810433173446562</v>
      </c>
      <c r="B37" s="24">
        <v>144.35942881596196</v>
      </c>
      <c r="C37" s="4">
        <v>1</v>
      </c>
      <c r="D37" s="17"/>
      <c r="E37" s="24">
        <f t="shared" si="0"/>
        <v>144.35942881596196</v>
      </c>
      <c r="F37" s="17">
        <f t="shared" si="1"/>
        <v>7.1810433173446562</v>
      </c>
      <c r="G37" s="24" t="e">
        <f t="shared" si="2"/>
        <v>#N/A</v>
      </c>
      <c r="H37" s="17" t="e">
        <f t="shared" si="3"/>
        <v>#N/A</v>
      </c>
    </row>
    <row r="38" spans="1:8" x14ac:dyDescent="0.2">
      <c r="A38" s="17">
        <v>8.29819820334599</v>
      </c>
      <c r="B38" s="24">
        <v>151.47165912454903</v>
      </c>
      <c r="C38" s="4">
        <v>1</v>
      </c>
      <c r="D38" s="17"/>
      <c r="E38" s="24">
        <f t="shared" si="0"/>
        <v>151.47165912454903</v>
      </c>
      <c r="F38" s="17">
        <f t="shared" si="1"/>
        <v>8.29819820334599</v>
      </c>
      <c r="G38" s="24" t="e">
        <f t="shared" si="2"/>
        <v>#N/A</v>
      </c>
      <c r="H38" s="17" t="e">
        <f t="shared" si="3"/>
        <v>#N/A</v>
      </c>
    </row>
    <row r="39" spans="1:8" x14ac:dyDescent="0.2">
      <c r="A39" s="17">
        <v>8.9935382578603686</v>
      </c>
      <c r="B39" s="24">
        <v>123.63463149414835</v>
      </c>
      <c r="C39" s="4">
        <v>1</v>
      </c>
      <c r="D39" s="17"/>
      <c r="E39" s="24">
        <f t="shared" si="0"/>
        <v>123.63463149414835</v>
      </c>
      <c r="F39" s="17">
        <f t="shared" si="1"/>
        <v>8.9935382578603686</v>
      </c>
      <c r="G39" s="24" t="e">
        <f t="shared" si="2"/>
        <v>#N/A</v>
      </c>
      <c r="H39" s="17" t="e">
        <f t="shared" si="3"/>
        <v>#N/A</v>
      </c>
    </row>
    <row r="40" spans="1:8" x14ac:dyDescent="0.2">
      <c r="A40" s="17">
        <v>7.7751147863519261</v>
      </c>
      <c r="B40" s="24">
        <v>166.66425439245955</v>
      </c>
      <c r="C40" s="4">
        <v>1</v>
      </c>
      <c r="D40" s="17"/>
      <c r="E40" s="24">
        <f t="shared" si="0"/>
        <v>166.66425439245955</v>
      </c>
      <c r="F40" s="17">
        <f t="shared" si="1"/>
        <v>7.7751147863519261</v>
      </c>
      <c r="G40" s="24" t="e">
        <f t="shared" si="2"/>
        <v>#N/A</v>
      </c>
      <c r="H40" s="17" t="e">
        <f t="shared" si="3"/>
        <v>#N/A</v>
      </c>
    </row>
    <row r="41" spans="1:8" x14ac:dyDescent="0.2">
      <c r="A41" s="17">
        <v>7.642941217710975</v>
      </c>
      <c r="B41" s="24">
        <v>158.57891315635896</v>
      </c>
      <c r="C41" s="4">
        <v>1</v>
      </c>
      <c r="D41" s="17"/>
      <c r="E41" s="24">
        <f t="shared" si="0"/>
        <v>158.57891315635896</v>
      </c>
      <c r="F41" s="17">
        <f t="shared" si="1"/>
        <v>7.642941217710975</v>
      </c>
      <c r="G41" s="24" t="e">
        <f t="shared" si="2"/>
        <v>#N/A</v>
      </c>
      <c r="H41" s="17" t="e">
        <f t="shared" si="3"/>
        <v>#N/A</v>
      </c>
    </row>
    <row r="42" spans="1:8" x14ac:dyDescent="0.2">
      <c r="A42" s="17">
        <v>8.6669520366624528</v>
      </c>
      <c r="B42" s="24">
        <v>190.26414806180958</v>
      </c>
      <c r="C42" s="4">
        <v>1</v>
      </c>
      <c r="D42" s="17"/>
      <c r="E42" s="24">
        <f t="shared" ref="E42:E65" si="4">IF($C42=1,B42,NA())</f>
        <v>190.26414806180958</v>
      </c>
      <c r="F42" s="17">
        <f t="shared" ref="F42:F65" si="5">IF($C42=1,A42,NA())</f>
        <v>8.6669520366624528</v>
      </c>
      <c r="G42" s="24" t="e">
        <f t="shared" ref="G42:G65" si="6">IF($C42=2,B42,NA())</f>
        <v>#N/A</v>
      </c>
      <c r="H42" s="17" t="e">
        <f t="shared" ref="H42:H65" si="7">IF($C42=2,A42,NA())</f>
        <v>#N/A</v>
      </c>
    </row>
    <row r="43" spans="1:8" x14ac:dyDescent="0.2">
      <c r="A43" s="17">
        <v>8.3203539550419325</v>
      </c>
      <c r="B43" s="24">
        <v>39.245784191806109</v>
      </c>
      <c r="C43" s="4">
        <v>2</v>
      </c>
      <c r="D43" s="17"/>
      <c r="E43" s="24" t="e">
        <f t="shared" si="4"/>
        <v>#N/A</v>
      </c>
      <c r="F43" s="17" t="e">
        <f t="shared" si="5"/>
        <v>#N/A</v>
      </c>
      <c r="G43" s="24">
        <f t="shared" si="6"/>
        <v>39.245784191806109</v>
      </c>
      <c r="H43" s="17">
        <f t="shared" si="7"/>
        <v>8.3203539550419325</v>
      </c>
    </row>
    <row r="44" spans="1:8" x14ac:dyDescent="0.2">
      <c r="A44" s="17">
        <v>9.4737332428771985</v>
      </c>
      <c r="B44" s="24">
        <v>44.075419536258735</v>
      </c>
      <c r="C44" s="4">
        <v>2</v>
      </c>
      <c r="D44" s="17"/>
      <c r="E44" s="24" t="e">
        <f t="shared" si="4"/>
        <v>#N/A</v>
      </c>
      <c r="F44" s="17" t="e">
        <f t="shared" si="5"/>
        <v>#N/A</v>
      </c>
      <c r="G44" s="24">
        <f t="shared" si="6"/>
        <v>44.075419536258735</v>
      </c>
      <c r="H44" s="17">
        <f t="shared" si="7"/>
        <v>9.4737332428771985</v>
      </c>
    </row>
    <row r="45" spans="1:8" x14ac:dyDescent="0.2">
      <c r="A45" s="17">
        <v>7.9661528574372484</v>
      </c>
      <c r="B45" s="24">
        <v>50.767588499828214</v>
      </c>
      <c r="C45" s="4">
        <v>2</v>
      </c>
      <c r="D45" s="17"/>
      <c r="E45" s="24" t="e">
        <f t="shared" si="4"/>
        <v>#N/A</v>
      </c>
      <c r="F45" s="17" t="e">
        <f t="shared" si="5"/>
        <v>#N/A</v>
      </c>
      <c r="G45" s="24">
        <f t="shared" si="6"/>
        <v>50.767588499828214</v>
      </c>
      <c r="H45" s="17">
        <f t="shared" si="7"/>
        <v>7.9661528574372484</v>
      </c>
    </row>
    <row r="46" spans="1:8" x14ac:dyDescent="0.2">
      <c r="A46" s="17">
        <v>9.3449537178767415</v>
      </c>
      <c r="B46" s="24">
        <v>73.104123092613392</v>
      </c>
      <c r="C46" s="4">
        <v>2</v>
      </c>
      <c r="D46" s="17"/>
      <c r="E46" s="24" t="e">
        <f t="shared" si="4"/>
        <v>#N/A</v>
      </c>
      <c r="F46" s="17" t="e">
        <f t="shared" si="5"/>
        <v>#N/A</v>
      </c>
      <c r="G46" s="24">
        <f t="shared" si="6"/>
        <v>73.104123092613392</v>
      </c>
      <c r="H46" s="17">
        <f t="shared" si="7"/>
        <v>9.3449537178767415</v>
      </c>
    </row>
    <row r="47" spans="1:8" x14ac:dyDescent="0.2">
      <c r="A47" s="17">
        <v>7.7818178325351521</v>
      </c>
      <c r="B47" s="24">
        <v>94.771956938689073</v>
      </c>
      <c r="C47" s="4">
        <v>2</v>
      </c>
      <c r="D47" s="17"/>
      <c r="E47" s="24" t="e">
        <f t="shared" si="4"/>
        <v>#N/A</v>
      </c>
      <c r="F47" s="17" t="e">
        <f t="shared" si="5"/>
        <v>#N/A</v>
      </c>
      <c r="G47" s="24">
        <f t="shared" si="6"/>
        <v>94.771956938689073</v>
      </c>
      <c r="H47" s="17">
        <f t="shared" si="7"/>
        <v>7.7818178325351521</v>
      </c>
    </row>
    <row r="48" spans="1:8" x14ac:dyDescent="0.2">
      <c r="A48" s="17">
        <v>9.223893856588921</v>
      </c>
      <c r="B48" s="24">
        <v>61.815295345877388</v>
      </c>
      <c r="C48" s="4">
        <v>2</v>
      </c>
      <c r="D48" s="17"/>
      <c r="E48" s="24" t="e">
        <f t="shared" si="4"/>
        <v>#N/A</v>
      </c>
      <c r="F48" s="17" t="e">
        <f t="shared" si="5"/>
        <v>#N/A</v>
      </c>
      <c r="G48" s="24">
        <f t="shared" si="6"/>
        <v>61.815295345877388</v>
      </c>
      <c r="H48" s="17">
        <f t="shared" si="7"/>
        <v>9.223893856588921</v>
      </c>
    </row>
    <row r="49" spans="1:8" x14ac:dyDescent="0.2">
      <c r="A49" s="17">
        <v>8.3076716619807609</v>
      </c>
      <c r="B49" s="24">
        <v>50.603600195740654</v>
      </c>
      <c r="C49" s="4">
        <v>2</v>
      </c>
      <c r="D49" s="17"/>
      <c r="E49" s="24" t="e">
        <f t="shared" si="4"/>
        <v>#N/A</v>
      </c>
      <c r="F49" s="17" t="e">
        <f t="shared" si="5"/>
        <v>#N/A</v>
      </c>
      <c r="G49" s="24">
        <f t="shared" si="6"/>
        <v>50.603600195740654</v>
      </c>
      <c r="H49" s="17">
        <f t="shared" si="7"/>
        <v>8.3076716619807609</v>
      </c>
    </row>
    <row r="50" spans="1:8" x14ac:dyDescent="0.2">
      <c r="A50" s="17">
        <v>9.6052910980295891</v>
      </c>
      <c r="B50" s="24">
        <v>87.772673918941464</v>
      </c>
      <c r="C50" s="4">
        <v>2</v>
      </c>
      <c r="D50" s="17"/>
      <c r="E50" s="24" t="e">
        <f t="shared" si="4"/>
        <v>#N/A</v>
      </c>
      <c r="F50" s="17" t="e">
        <f t="shared" si="5"/>
        <v>#N/A</v>
      </c>
      <c r="G50" s="24">
        <f t="shared" si="6"/>
        <v>87.772673918941464</v>
      </c>
      <c r="H50" s="17">
        <f t="shared" si="7"/>
        <v>9.6052910980295891</v>
      </c>
    </row>
    <row r="51" spans="1:8" x14ac:dyDescent="0.2">
      <c r="A51" s="17">
        <v>9.4958704579293673</v>
      </c>
      <c r="B51" s="24">
        <v>70.388563166471087</v>
      </c>
      <c r="C51" s="4">
        <v>2</v>
      </c>
      <c r="D51" s="17"/>
      <c r="E51" s="24" t="e">
        <f t="shared" si="4"/>
        <v>#N/A</v>
      </c>
      <c r="F51" s="17" t="e">
        <f t="shared" si="5"/>
        <v>#N/A</v>
      </c>
      <c r="G51" s="24">
        <f t="shared" si="6"/>
        <v>70.388563166471087</v>
      </c>
      <c r="H51" s="17">
        <f t="shared" si="7"/>
        <v>9.4958704579293673</v>
      </c>
    </row>
    <row r="52" spans="1:8" x14ac:dyDescent="0.2">
      <c r="A52" s="17">
        <v>10.367048146307933</v>
      </c>
      <c r="B52" s="24">
        <v>69.4413820442511</v>
      </c>
      <c r="C52" s="4">
        <v>2</v>
      </c>
      <c r="D52" s="17"/>
      <c r="E52" s="24" t="e">
        <f t="shared" si="4"/>
        <v>#N/A</v>
      </c>
      <c r="F52" s="17" t="e">
        <f t="shared" si="5"/>
        <v>#N/A</v>
      </c>
      <c r="G52" s="24">
        <f t="shared" si="6"/>
        <v>69.4413820442511</v>
      </c>
      <c r="H52" s="17">
        <f t="shared" si="7"/>
        <v>10.367048146307933</v>
      </c>
    </row>
    <row r="53" spans="1:8" x14ac:dyDescent="0.2">
      <c r="A53" s="17">
        <v>12.253636732507786</v>
      </c>
      <c r="B53" s="24">
        <v>72.739986524729829</v>
      </c>
      <c r="C53" s="4">
        <v>2</v>
      </c>
      <c r="D53" s="17"/>
      <c r="E53" s="24" t="e">
        <f t="shared" si="4"/>
        <v>#N/A</v>
      </c>
      <c r="F53" s="17" t="e">
        <f t="shared" si="5"/>
        <v>#N/A</v>
      </c>
      <c r="G53" s="24">
        <f t="shared" si="6"/>
        <v>72.739986524729829</v>
      </c>
      <c r="H53" s="17">
        <f t="shared" si="7"/>
        <v>12.253636732507786</v>
      </c>
    </row>
    <row r="54" spans="1:8" x14ac:dyDescent="0.2">
      <c r="A54" s="17">
        <v>10.133969331410388</v>
      </c>
      <c r="B54" s="24">
        <v>82.93606650261151</v>
      </c>
      <c r="C54" s="4">
        <v>2</v>
      </c>
      <c r="D54" s="17"/>
      <c r="E54" s="24" t="e">
        <f t="shared" si="4"/>
        <v>#N/A</v>
      </c>
      <c r="F54" s="17" t="e">
        <f t="shared" si="5"/>
        <v>#N/A</v>
      </c>
      <c r="G54" s="24">
        <f t="shared" si="6"/>
        <v>82.93606650261151</v>
      </c>
      <c r="H54" s="17">
        <f t="shared" si="7"/>
        <v>10.133969331410388</v>
      </c>
    </row>
    <row r="55" spans="1:8" x14ac:dyDescent="0.2">
      <c r="A55" s="17">
        <v>9.9699132611378189</v>
      </c>
      <c r="B55" s="24">
        <v>98.970342399481012</v>
      </c>
      <c r="C55" s="4">
        <v>2</v>
      </c>
      <c r="D55" s="17"/>
      <c r="E55" s="24" t="e">
        <f t="shared" si="4"/>
        <v>#N/A</v>
      </c>
      <c r="F55" s="17" t="e">
        <f t="shared" si="5"/>
        <v>#N/A</v>
      </c>
      <c r="G55" s="24">
        <f t="shared" si="6"/>
        <v>98.970342399481012</v>
      </c>
      <c r="H55" s="17">
        <f t="shared" si="7"/>
        <v>9.9699132611378189</v>
      </c>
    </row>
    <row r="56" spans="1:8" x14ac:dyDescent="0.2">
      <c r="A56" s="17">
        <v>13.285334408178864</v>
      </c>
      <c r="B56" s="24">
        <v>125.97153694741733</v>
      </c>
      <c r="C56" s="4">
        <v>2</v>
      </c>
      <c r="D56" s="17"/>
      <c r="E56" s="24" t="e">
        <f t="shared" si="4"/>
        <v>#N/A</v>
      </c>
      <c r="F56" s="17" t="e">
        <f t="shared" si="5"/>
        <v>#N/A</v>
      </c>
      <c r="G56" s="24">
        <f t="shared" si="6"/>
        <v>125.97153694741733</v>
      </c>
      <c r="H56" s="17">
        <f t="shared" si="7"/>
        <v>13.285334408178864</v>
      </c>
    </row>
    <row r="57" spans="1:8" x14ac:dyDescent="0.2">
      <c r="A57" s="17">
        <v>10.064813090454454</v>
      </c>
      <c r="B57" s="24">
        <v>111.96813476642492</v>
      </c>
      <c r="C57" s="4">
        <v>2</v>
      </c>
      <c r="D57" s="17"/>
      <c r="E57" s="24" t="e">
        <f t="shared" si="4"/>
        <v>#N/A</v>
      </c>
      <c r="F57" s="17" t="e">
        <f t="shared" si="5"/>
        <v>#N/A</v>
      </c>
      <c r="G57" s="24">
        <f t="shared" si="6"/>
        <v>111.96813476642492</v>
      </c>
      <c r="H57" s="17">
        <f t="shared" si="7"/>
        <v>10.064813090454454</v>
      </c>
    </row>
    <row r="58" spans="1:8" x14ac:dyDescent="0.2">
      <c r="A58" s="17">
        <v>12.116410310085927</v>
      </c>
      <c r="B58" s="24">
        <v>71.30062972590062</v>
      </c>
      <c r="C58" s="4">
        <v>2</v>
      </c>
      <c r="D58" s="17"/>
      <c r="E58" s="24" t="e">
        <f t="shared" si="4"/>
        <v>#N/A</v>
      </c>
      <c r="F58" s="17" t="e">
        <f t="shared" si="5"/>
        <v>#N/A</v>
      </c>
      <c r="G58" s="24">
        <f t="shared" si="6"/>
        <v>71.30062972590062</v>
      </c>
      <c r="H58" s="17">
        <f t="shared" si="7"/>
        <v>12.116410310085927</v>
      </c>
    </row>
    <row r="59" spans="1:8" x14ac:dyDescent="0.2">
      <c r="A59" s="17">
        <v>9.6805097661788526</v>
      </c>
      <c r="B59" s="24">
        <v>81.710922865649721</v>
      </c>
      <c r="C59" s="4">
        <v>2</v>
      </c>
      <c r="D59" s="17"/>
      <c r="E59" s="24" t="e">
        <f t="shared" si="4"/>
        <v>#N/A</v>
      </c>
      <c r="F59" s="17" t="e">
        <f t="shared" si="5"/>
        <v>#N/A</v>
      </c>
      <c r="G59" s="24">
        <f t="shared" si="6"/>
        <v>81.710922865649721</v>
      </c>
      <c r="H59" s="17">
        <f t="shared" si="7"/>
        <v>9.6805097661788526</v>
      </c>
    </row>
    <row r="60" spans="1:8" x14ac:dyDescent="0.2">
      <c r="A60" s="17">
        <v>11.753447584992852</v>
      </c>
      <c r="B60" s="24">
        <v>58.011405561756845</v>
      </c>
      <c r="C60" s="4">
        <v>2</v>
      </c>
      <c r="D60" s="17"/>
      <c r="E60" s="24" t="e">
        <f t="shared" si="4"/>
        <v>#N/A</v>
      </c>
      <c r="F60" s="17" t="e">
        <f t="shared" si="5"/>
        <v>#N/A</v>
      </c>
      <c r="G60" s="24">
        <f t="shared" si="6"/>
        <v>58.011405561756845</v>
      </c>
      <c r="H60" s="17">
        <f t="shared" si="7"/>
        <v>11.753447584992852</v>
      </c>
    </row>
    <row r="61" spans="1:8" x14ac:dyDescent="0.2">
      <c r="A61" s="17">
        <v>12.28135563017147</v>
      </c>
      <c r="B61" s="24">
        <v>71.782483798361596</v>
      </c>
      <c r="C61" s="4">
        <v>2</v>
      </c>
      <c r="D61" s="17"/>
      <c r="E61" s="24" t="e">
        <f t="shared" si="4"/>
        <v>#N/A</v>
      </c>
      <c r="F61" s="17" t="e">
        <f t="shared" si="5"/>
        <v>#N/A</v>
      </c>
      <c r="G61" s="24">
        <f t="shared" si="6"/>
        <v>71.782483798361596</v>
      </c>
      <c r="H61" s="17">
        <f t="shared" si="7"/>
        <v>12.28135563017147</v>
      </c>
    </row>
    <row r="62" spans="1:8" x14ac:dyDescent="0.2">
      <c r="A62" s="17">
        <v>11.443481250554786</v>
      </c>
      <c r="B62" s="24">
        <v>129.05034643740174</v>
      </c>
      <c r="C62" s="4">
        <v>2</v>
      </c>
      <c r="D62" s="17"/>
      <c r="E62" s="24" t="e">
        <f t="shared" si="4"/>
        <v>#N/A</v>
      </c>
      <c r="F62" s="17" t="e">
        <f t="shared" si="5"/>
        <v>#N/A</v>
      </c>
      <c r="G62" s="24">
        <f t="shared" si="6"/>
        <v>129.05034643740174</v>
      </c>
      <c r="H62" s="17">
        <f t="shared" si="7"/>
        <v>11.443481250554786</v>
      </c>
    </row>
    <row r="63" spans="1:8" x14ac:dyDescent="0.2">
      <c r="A63" s="17">
        <v>15.766664911078072</v>
      </c>
      <c r="B63" s="24">
        <v>113.94133148740653</v>
      </c>
      <c r="C63" s="4">
        <v>2</v>
      </c>
      <c r="D63" s="17"/>
      <c r="E63" s="24" t="e">
        <f t="shared" si="4"/>
        <v>#N/A</v>
      </c>
      <c r="F63" s="17" t="e">
        <f t="shared" si="5"/>
        <v>#N/A</v>
      </c>
      <c r="G63" s="24">
        <f t="shared" si="6"/>
        <v>113.94133148740653</v>
      </c>
      <c r="H63" s="17">
        <f t="shared" si="7"/>
        <v>15.766664911078072</v>
      </c>
    </row>
    <row r="64" spans="1:8" x14ac:dyDescent="0.2">
      <c r="A64" s="17">
        <v>13.073566497566826</v>
      </c>
      <c r="B64" s="24">
        <v>112.94732823764295</v>
      </c>
      <c r="C64" s="4">
        <v>2</v>
      </c>
      <c r="D64" s="17"/>
      <c r="E64" s="24" t="e">
        <f t="shared" si="4"/>
        <v>#N/A</v>
      </c>
      <c r="F64" s="17" t="e">
        <f t="shared" si="5"/>
        <v>#N/A</v>
      </c>
      <c r="G64" s="24">
        <f t="shared" si="6"/>
        <v>112.94732823764295</v>
      </c>
      <c r="H64" s="17">
        <f t="shared" si="7"/>
        <v>13.073566497566826</v>
      </c>
    </row>
    <row r="65" spans="1:8" x14ac:dyDescent="0.2">
      <c r="A65" s="17">
        <v>13.543530690671155</v>
      </c>
      <c r="B65" s="24">
        <v>102.38222164445553</v>
      </c>
      <c r="C65" s="4">
        <v>2</v>
      </c>
      <c r="D65" s="17"/>
      <c r="E65" s="24" t="e">
        <f t="shared" si="4"/>
        <v>#N/A</v>
      </c>
      <c r="F65" s="17" t="e">
        <f t="shared" si="5"/>
        <v>#N/A</v>
      </c>
      <c r="G65" s="24">
        <f t="shared" si="6"/>
        <v>102.38222164445553</v>
      </c>
      <c r="H65" s="17">
        <f t="shared" si="7"/>
        <v>13.543530690671155</v>
      </c>
    </row>
    <row r="66" spans="1:8" x14ac:dyDescent="0.2">
      <c r="D66" s="17"/>
    </row>
    <row r="67" spans="1:8" x14ac:dyDescent="0.2">
      <c r="D67" s="17"/>
    </row>
    <row r="68" spans="1:8" x14ac:dyDescent="0.2">
      <c r="D68" s="17"/>
    </row>
    <row r="69" spans="1:8" x14ac:dyDescent="0.2">
      <c r="D69" s="17"/>
    </row>
    <row r="70" spans="1:8" x14ac:dyDescent="0.2">
      <c r="D70" s="17"/>
    </row>
    <row r="71" spans="1:8" x14ac:dyDescent="0.2">
      <c r="D71" s="17"/>
    </row>
    <row r="72" spans="1:8" x14ac:dyDescent="0.2">
      <c r="D72" s="17"/>
    </row>
    <row r="73" spans="1:8" x14ac:dyDescent="0.2">
      <c r="D73" s="17"/>
    </row>
    <row r="74" spans="1:8" x14ac:dyDescent="0.2">
      <c r="D74" s="17"/>
    </row>
    <row r="75" spans="1:8" x14ac:dyDescent="0.2">
      <c r="D75" s="17"/>
    </row>
    <row r="76" spans="1:8" x14ac:dyDescent="0.2">
      <c r="D76" s="17"/>
    </row>
    <row r="77" spans="1:8" x14ac:dyDescent="0.2">
      <c r="D77" s="17"/>
    </row>
    <row r="78" spans="1:8" x14ac:dyDescent="0.2">
      <c r="D78" s="17"/>
    </row>
    <row r="79" spans="1:8" x14ac:dyDescent="0.2">
      <c r="D79" s="17"/>
    </row>
    <row r="80" spans="1:8" x14ac:dyDescent="0.2">
      <c r="D80" s="17"/>
    </row>
    <row r="81" spans="4:4" x14ac:dyDescent="0.2">
      <c r="D81" s="17"/>
    </row>
    <row r="82" spans="4:4" x14ac:dyDescent="0.2">
      <c r="D82" s="17"/>
    </row>
    <row r="83" spans="4:4" x14ac:dyDescent="0.2">
      <c r="D83" s="17"/>
    </row>
    <row r="84" spans="4:4" x14ac:dyDescent="0.2">
      <c r="D84" s="17"/>
    </row>
    <row r="85" spans="4:4" x14ac:dyDescent="0.2">
      <c r="D85" s="17"/>
    </row>
  </sheetData>
  <hyperlinks>
    <hyperlink ref="A1:C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Q2" sqref="Q2"/>
    </sheetView>
  </sheetViews>
  <sheetFormatPr defaultRowHeight="15" x14ac:dyDescent="0.25"/>
  <cols>
    <col min="1" max="1" width="10.140625" customWidth="1"/>
    <col min="2" max="2" width="11.140625" customWidth="1"/>
    <col min="3" max="3" width="11.28515625" bestFit="1" customWidth="1"/>
    <col min="5" max="5" width="3.7109375" bestFit="1" customWidth="1"/>
    <col min="11" max="12" width="9.140625" customWidth="1"/>
    <col min="14" max="14" width="9.140625" customWidth="1"/>
    <col min="18" max="18" width="3.5703125" customWidth="1"/>
  </cols>
  <sheetData>
    <row r="1" spans="1:17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6" t="s">
        <v>62</v>
      </c>
    </row>
    <row r="3" spans="1:17" ht="18.75" x14ac:dyDescent="0.25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3" t="s">
        <v>48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8" t="s">
        <v>35</v>
      </c>
      <c r="B5" s="8" t="s">
        <v>59</v>
      </c>
      <c r="C5" s="8" t="s">
        <v>60</v>
      </c>
    </row>
    <row r="6" spans="1:17" ht="30" x14ac:dyDescent="0.25">
      <c r="A6" s="28" t="s">
        <v>50</v>
      </c>
      <c r="B6" s="28" t="s">
        <v>51</v>
      </c>
      <c r="C6" s="29" t="s">
        <v>49</v>
      </c>
      <c r="F6" s="32" t="s">
        <v>54</v>
      </c>
      <c r="G6" s="33"/>
      <c r="H6" s="33"/>
      <c r="I6" s="33"/>
      <c r="J6" s="33"/>
      <c r="K6" s="33"/>
      <c r="L6" s="33"/>
      <c r="M6" s="34"/>
    </row>
    <row r="7" spans="1:17" x14ac:dyDescent="0.25">
      <c r="A7" s="27">
        <v>16.68</v>
      </c>
      <c r="B7" s="27">
        <v>7</v>
      </c>
      <c r="C7" s="27">
        <v>560</v>
      </c>
      <c r="E7" s="30"/>
      <c r="F7" s="38" t="str">
        <f>A6</f>
        <v>Время доставки</v>
      </c>
      <c r="G7" s="38"/>
      <c r="H7" s="38"/>
      <c r="I7" s="38"/>
      <c r="K7" s="39" t="s">
        <v>52</v>
      </c>
      <c r="L7" s="40"/>
      <c r="M7" s="39">
        <f>COUNTA(A6:C6)</f>
        <v>3</v>
      </c>
    </row>
    <row r="8" spans="1:17" x14ac:dyDescent="0.25">
      <c r="A8" s="27">
        <v>11.5</v>
      </c>
      <c r="B8" s="27">
        <v>3</v>
      </c>
      <c r="C8" s="27">
        <v>220</v>
      </c>
      <c r="E8" s="45" t="str">
        <f>C6</f>
        <v>Расстояние</v>
      </c>
      <c r="K8" s="36" t="s">
        <v>53</v>
      </c>
      <c r="L8" s="37"/>
      <c r="M8" s="36">
        <f>COMBIN(M7,2)</f>
        <v>3</v>
      </c>
    </row>
    <row r="9" spans="1:17" x14ac:dyDescent="0.25">
      <c r="A9" s="27">
        <v>12.03</v>
      </c>
      <c r="B9" s="27">
        <v>3</v>
      </c>
      <c r="C9" s="27">
        <v>340</v>
      </c>
      <c r="E9" s="45"/>
    </row>
    <row r="10" spans="1:17" x14ac:dyDescent="0.25">
      <c r="A10" s="27">
        <v>14.88</v>
      </c>
      <c r="B10" s="27">
        <v>4</v>
      </c>
      <c r="C10" s="27">
        <v>80</v>
      </c>
      <c r="E10" s="45"/>
    </row>
    <row r="11" spans="1:17" x14ac:dyDescent="0.25">
      <c r="A11" s="27">
        <v>13.75</v>
      </c>
      <c r="B11" s="27">
        <v>6</v>
      </c>
      <c r="C11" s="27">
        <v>150</v>
      </c>
      <c r="E11" s="45"/>
    </row>
    <row r="12" spans="1:17" x14ac:dyDescent="0.25">
      <c r="A12" s="27">
        <v>18.11</v>
      </c>
      <c r="B12" s="27">
        <v>7</v>
      </c>
      <c r="C12" s="27">
        <v>330</v>
      </c>
      <c r="E12" s="45"/>
    </row>
    <row r="13" spans="1:17" x14ac:dyDescent="0.25">
      <c r="A13" s="27">
        <v>8</v>
      </c>
      <c r="B13" s="27">
        <v>2</v>
      </c>
      <c r="C13" s="27">
        <v>110</v>
      </c>
      <c r="E13" s="45"/>
    </row>
    <row r="14" spans="1:17" x14ac:dyDescent="0.25">
      <c r="A14" s="27">
        <v>17.829999999999998</v>
      </c>
      <c r="B14" s="27">
        <v>7</v>
      </c>
      <c r="C14" s="27">
        <v>210</v>
      </c>
      <c r="E14" s="45"/>
    </row>
    <row r="15" spans="1:17" x14ac:dyDescent="0.25">
      <c r="A15" s="27">
        <v>79.239999999999995</v>
      </c>
      <c r="B15" s="27">
        <v>30</v>
      </c>
      <c r="C15" s="27">
        <v>1460</v>
      </c>
      <c r="E15" s="45"/>
    </row>
    <row r="16" spans="1:17" x14ac:dyDescent="0.25">
      <c r="A16" s="27">
        <v>21.5</v>
      </c>
      <c r="B16" s="27">
        <v>5</v>
      </c>
      <c r="C16" s="27">
        <v>605</v>
      </c>
      <c r="E16" s="45"/>
    </row>
    <row r="17" spans="1:13" x14ac:dyDescent="0.25">
      <c r="A17" s="27">
        <v>40.33</v>
      </c>
      <c r="B17" s="27">
        <v>16</v>
      </c>
      <c r="C17" s="27">
        <v>688</v>
      </c>
      <c r="E17" s="45"/>
    </row>
    <row r="18" spans="1:13" x14ac:dyDescent="0.25">
      <c r="A18" s="27">
        <v>21</v>
      </c>
      <c r="B18" s="27">
        <v>10</v>
      </c>
      <c r="C18" s="27">
        <v>215</v>
      </c>
      <c r="E18" s="45"/>
      <c r="M18" s="44" t="s">
        <v>58</v>
      </c>
    </row>
    <row r="19" spans="1:13" x14ac:dyDescent="0.25">
      <c r="A19" s="27">
        <v>13.5</v>
      </c>
      <c r="B19" s="27">
        <v>4</v>
      </c>
      <c r="C19" s="27">
        <v>255</v>
      </c>
      <c r="E19" s="45"/>
      <c r="J19" s="31" t="str">
        <f>C6</f>
        <v>Расстояние</v>
      </c>
      <c r="K19" s="31"/>
      <c r="L19" s="31"/>
      <c r="M19" s="31"/>
    </row>
    <row r="20" spans="1:13" x14ac:dyDescent="0.25">
      <c r="A20" s="27">
        <v>19.75</v>
      </c>
      <c r="B20" s="27">
        <v>6</v>
      </c>
      <c r="C20" s="27">
        <v>462</v>
      </c>
      <c r="E20" s="45" t="str">
        <f>B6</f>
        <v>Размер партии</v>
      </c>
    </row>
    <row r="21" spans="1:13" x14ac:dyDescent="0.25">
      <c r="A21" s="27">
        <v>24</v>
      </c>
      <c r="B21" s="27">
        <v>9</v>
      </c>
      <c r="C21" s="27">
        <v>448</v>
      </c>
      <c r="E21" s="45"/>
    </row>
    <row r="22" spans="1:13" x14ac:dyDescent="0.25">
      <c r="A22" s="27">
        <v>29</v>
      </c>
      <c r="B22" s="27">
        <v>10</v>
      </c>
      <c r="C22" s="27">
        <v>776</v>
      </c>
      <c r="E22" s="45"/>
    </row>
    <row r="23" spans="1:13" x14ac:dyDescent="0.25">
      <c r="A23" s="27">
        <v>15.35</v>
      </c>
      <c r="B23" s="27">
        <v>6</v>
      </c>
      <c r="C23" s="27">
        <v>200</v>
      </c>
      <c r="E23" s="45"/>
    </row>
    <row r="24" spans="1:13" x14ac:dyDescent="0.25">
      <c r="A24" s="27">
        <v>19</v>
      </c>
      <c r="B24" s="27">
        <v>7</v>
      </c>
      <c r="C24" s="27">
        <v>132</v>
      </c>
      <c r="E24" s="45"/>
    </row>
    <row r="25" spans="1:13" x14ac:dyDescent="0.25">
      <c r="A25" s="27">
        <v>9.5</v>
      </c>
      <c r="B25" s="27">
        <v>3</v>
      </c>
      <c r="C25" s="27">
        <v>36</v>
      </c>
      <c r="E25" s="45"/>
    </row>
    <row r="26" spans="1:13" x14ac:dyDescent="0.25">
      <c r="A26" s="27">
        <v>35.1</v>
      </c>
      <c r="B26" s="27">
        <v>17</v>
      </c>
      <c r="C26" s="27">
        <v>770</v>
      </c>
      <c r="E26" s="45"/>
    </row>
    <row r="27" spans="1:13" x14ac:dyDescent="0.25">
      <c r="A27" s="27">
        <v>17.899999999999999</v>
      </c>
      <c r="B27" s="27">
        <v>10</v>
      </c>
      <c r="C27" s="27">
        <v>140</v>
      </c>
      <c r="E27" s="45"/>
    </row>
    <row r="28" spans="1:13" x14ac:dyDescent="0.25">
      <c r="A28" s="27">
        <v>52.32</v>
      </c>
      <c r="B28" s="27">
        <v>26</v>
      </c>
      <c r="C28" s="27">
        <v>810</v>
      </c>
      <c r="E28" s="45"/>
    </row>
    <row r="29" spans="1:13" x14ac:dyDescent="0.25">
      <c r="A29" s="27">
        <v>18.75</v>
      </c>
      <c r="B29" s="27">
        <v>9</v>
      </c>
      <c r="C29" s="27">
        <v>450</v>
      </c>
      <c r="E29" s="45"/>
    </row>
    <row r="30" spans="1:13" x14ac:dyDescent="0.25">
      <c r="A30" s="27">
        <v>19.829999999999998</v>
      </c>
      <c r="B30" s="27">
        <v>8</v>
      </c>
      <c r="C30" s="27">
        <v>635</v>
      </c>
      <c r="E30" s="45"/>
    </row>
    <row r="31" spans="1:13" x14ac:dyDescent="0.25">
      <c r="A31" s="27">
        <v>10.75</v>
      </c>
      <c r="B31" s="27">
        <v>4</v>
      </c>
      <c r="C31" s="27">
        <v>150</v>
      </c>
      <c r="E31" s="45"/>
    </row>
    <row r="33" spans="6:21" ht="18.75" x14ac:dyDescent="0.25">
      <c r="F33" s="32" t="s">
        <v>55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</row>
    <row r="34" spans="6:21" x14ac:dyDescent="0.25">
      <c r="F34" s="46" t="str">
        <f>A6</f>
        <v>Время доставки</v>
      </c>
      <c r="G34" s="47"/>
      <c r="H34" s="47"/>
      <c r="I34" s="48"/>
      <c r="S34" s="41" t="s">
        <v>56</v>
      </c>
    </row>
    <row r="35" spans="6:21" x14ac:dyDescent="0.25">
      <c r="F35" s="49"/>
      <c r="G35" s="50"/>
      <c r="H35" s="50"/>
      <c r="I35" s="51"/>
      <c r="S35" s="42" t="s">
        <v>57</v>
      </c>
    </row>
    <row r="36" spans="6:21" x14ac:dyDescent="0.25">
      <c r="F36" s="49"/>
      <c r="G36" s="50"/>
      <c r="H36" s="50"/>
      <c r="I36" s="51"/>
      <c r="S36" s="43" t="s">
        <v>61</v>
      </c>
    </row>
    <row r="37" spans="6:21" x14ac:dyDescent="0.25">
      <c r="F37" s="49"/>
      <c r="G37" s="50"/>
      <c r="H37" s="50"/>
      <c r="I37" s="51"/>
    </row>
    <row r="38" spans="6:21" x14ac:dyDescent="0.25">
      <c r="F38" s="49"/>
      <c r="G38" s="50"/>
      <c r="H38" s="50"/>
      <c r="I38" s="51"/>
      <c r="S38" s="35" t="s">
        <v>53</v>
      </c>
      <c r="T38" s="35"/>
      <c r="U38" s="35">
        <f>PERMUT(M7,2)</f>
        <v>6</v>
      </c>
    </row>
    <row r="39" spans="6:21" x14ac:dyDescent="0.25">
      <c r="F39" s="49"/>
      <c r="G39" s="50"/>
      <c r="H39" s="50"/>
      <c r="I39" s="51"/>
    </row>
    <row r="40" spans="6:21" x14ac:dyDescent="0.25">
      <c r="F40" s="49"/>
      <c r="G40" s="50"/>
      <c r="H40" s="50"/>
      <c r="I40" s="51"/>
    </row>
    <row r="41" spans="6:21" x14ac:dyDescent="0.25">
      <c r="F41" s="49"/>
      <c r="G41" s="50"/>
      <c r="H41" s="50"/>
      <c r="I41" s="51"/>
    </row>
    <row r="42" spans="6:21" x14ac:dyDescent="0.25">
      <c r="F42" s="49"/>
      <c r="G42" s="50"/>
      <c r="H42" s="50"/>
      <c r="I42" s="51"/>
    </row>
    <row r="43" spans="6:21" x14ac:dyDescent="0.25">
      <c r="F43" s="49"/>
      <c r="G43" s="50"/>
      <c r="H43" s="50"/>
      <c r="I43" s="51"/>
    </row>
    <row r="44" spans="6:21" x14ac:dyDescent="0.25">
      <c r="F44" s="49"/>
      <c r="G44" s="50"/>
      <c r="H44" s="50"/>
      <c r="I44" s="51"/>
    </row>
    <row r="45" spans="6:21" x14ac:dyDescent="0.25">
      <c r="F45" s="52"/>
      <c r="G45" s="53"/>
      <c r="H45" s="53"/>
      <c r="I45" s="54"/>
    </row>
    <row r="46" spans="6:21" x14ac:dyDescent="0.25">
      <c r="J46" s="46" t="str">
        <f>C6</f>
        <v>Расстояние</v>
      </c>
      <c r="K46" s="47"/>
      <c r="L46" s="47"/>
      <c r="M46" s="48"/>
    </row>
    <row r="47" spans="6:21" x14ac:dyDescent="0.25">
      <c r="J47" s="49"/>
      <c r="K47" s="50"/>
      <c r="L47" s="50"/>
      <c r="M47" s="51"/>
    </row>
    <row r="48" spans="6:21" x14ac:dyDescent="0.25">
      <c r="J48" s="49"/>
      <c r="K48" s="50"/>
      <c r="L48" s="50"/>
      <c r="M48" s="51"/>
    </row>
    <row r="49" spans="10:17" x14ac:dyDescent="0.25">
      <c r="J49" s="49"/>
      <c r="K49" s="50"/>
      <c r="L49" s="50"/>
      <c r="M49" s="51"/>
    </row>
    <row r="50" spans="10:17" x14ac:dyDescent="0.25">
      <c r="J50" s="49"/>
      <c r="K50" s="50"/>
      <c r="L50" s="50"/>
      <c r="M50" s="51"/>
    </row>
    <row r="51" spans="10:17" x14ac:dyDescent="0.25">
      <c r="J51" s="49"/>
      <c r="K51" s="50"/>
      <c r="L51" s="50"/>
      <c r="M51" s="51"/>
    </row>
    <row r="52" spans="10:17" x14ac:dyDescent="0.25">
      <c r="J52" s="49"/>
      <c r="K52" s="50"/>
      <c r="L52" s="50"/>
      <c r="M52" s="51"/>
    </row>
    <row r="53" spans="10:17" x14ac:dyDescent="0.25">
      <c r="J53" s="49"/>
      <c r="K53" s="50"/>
      <c r="L53" s="50"/>
      <c r="M53" s="51"/>
    </row>
    <row r="54" spans="10:17" x14ac:dyDescent="0.25">
      <c r="J54" s="49"/>
      <c r="K54" s="50"/>
      <c r="L54" s="50"/>
      <c r="M54" s="51"/>
    </row>
    <row r="55" spans="10:17" x14ac:dyDescent="0.25">
      <c r="J55" s="49"/>
      <c r="K55" s="50"/>
      <c r="L55" s="50"/>
      <c r="M55" s="51"/>
    </row>
    <row r="56" spans="10:17" x14ac:dyDescent="0.25">
      <c r="J56" s="49"/>
      <c r="K56" s="50"/>
      <c r="L56" s="50"/>
      <c r="M56" s="51"/>
    </row>
    <row r="57" spans="10:17" x14ac:dyDescent="0.25">
      <c r="J57" s="52"/>
      <c r="K57" s="53"/>
      <c r="L57" s="53"/>
      <c r="M57" s="54"/>
    </row>
    <row r="58" spans="10:17" x14ac:dyDescent="0.25">
      <c r="N58" s="46" t="str">
        <f>B6</f>
        <v>Размер партии</v>
      </c>
      <c r="O58" s="47"/>
      <c r="P58" s="47"/>
      <c r="Q58" s="48"/>
    </row>
    <row r="59" spans="10:17" x14ac:dyDescent="0.25">
      <c r="N59" s="49"/>
      <c r="O59" s="50"/>
      <c r="P59" s="50"/>
      <c r="Q59" s="51"/>
    </row>
    <row r="60" spans="10:17" x14ac:dyDescent="0.25">
      <c r="N60" s="49"/>
      <c r="O60" s="50"/>
      <c r="P60" s="50"/>
      <c r="Q60" s="51"/>
    </row>
    <row r="61" spans="10:17" x14ac:dyDescent="0.25">
      <c r="N61" s="49"/>
      <c r="O61" s="50"/>
      <c r="P61" s="50"/>
      <c r="Q61" s="51"/>
    </row>
    <row r="62" spans="10:17" x14ac:dyDescent="0.25">
      <c r="N62" s="49"/>
      <c r="O62" s="50"/>
      <c r="P62" s="50"/>
      <c r="Q62" s="51"/>
    </row>
    <row r="63" spans="10:17" x14ac:dyDescent="0.25">
      <c r="N63" s="49"/>
      <c r="O63" s="50"/>
      <c r="P63" s="50"/>
      <c r="Q63" s="51"/>
    </row>
    <row r="64" spans="10:17" x14ac:dyDescent="0.25">
      <c r="N64" s="49"/>
      <c r="O64" s="50"/>
      <c r="P64" s="50"/>
      <c r="Q64" s="51"/>
    </row>
    <row r="65" spans="14:17" x14ac:dyDescent="0.25">
      <c r="N65" s="49"/>
      <c r="O65" s="50"/>
      <c r="P65" s="50"/>
      <c r="Q65" s="51"/>
    </row>
    <row r="66" spans="14:17" x14ac:dyDescent="0.25">
      <c r="N66" s="49"/>
      <c r="O66" s="50"/>
      <c r="P66" s="50"/>
      <c r="Q66" s="51"/>
    </row>
    <row r="67" spans="14:17" x14ac:dyDescent="0.25">
      <c r="N67" s="49"/>
      <c r="O67" s="50"/>
      <c r="P67" s="50"/>
      <c r="Q67" s="51"/>
    </row>
    <row r="68" spans="14:17" x14ac:dyDescent="0.25">
      <c r="N68" s="49"/>
      <c r="O68" s="50"/>
      <c r="P68" s="50"/>
      <c r="Q68" s="51"/>
    </row>
    <row r="69" spans="14:17" x14ac:dyDescent="0.25">
      <c r="N69" s="52"/>
      <c r="O69" s="53"/>
      <c r="P69" s="53"/>
      <c r="Q69" s="54"/>
    </row>
  </sheetData>
  <mergeCells count="5">
    <mergeCell ref="E8:E19"/>
    <mergeCell ref="E20:E31"/>
    <mergeCell ref="F34:I45"/>
    <mergeCell ref="J46:M57"/>
    <mergeCell ref="N58:Q69"/>
  </mergeCells>
  <hyperlinks>
    <hyperlink ref="A1:C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5" customWidth="1"/>
    <col min="2" max="16384" width="9.140625" style="5" hidden="1"/>
  </cols>
  <sheetData>
    <row r="1" spans="1:7" ht="36.75" customHeight="1" x14ac:dyDescent="0.25">
      <c r="A1" s="55" t="s">
        <v>2</v>
      </c>
      <c r="B1" s="55"/>
      <c r="C1" s="55"/>
      <c r="D1" s="55"/>
      <c r="E1" s="55"/>
      <c r="F1" s="55"/>
      <c r="G1" s="55"/>
    </row>
    <row r="2" spans="1:7" ht="107.25" customHeight="1" x14ac:dyDescent="0.25">
      <c r="A2" s="6" t="s">
        <v>3</v>
      </c>
    </row>
    <row r="3" spans="1:7" ht="105" customHeight="1" x14ac:dyDescent="0.25">
      <c r="A3" s="6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Линейный</vt:lpstr>
      <vt:lpstr>Нелинейный</vt:lpstr>
      <vt:lpstr>Нет корреляции</vt:lpstr>
      <vt:lpstr>3-переменных</vt:lpstr>
      <vt:lpstr>Matrix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2025-01-06T19:00:40Z</dcterms:modified>
</cp:coreProperties>
</file>