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МНК\"/>
    </mc:Choice>
  </mc:AlternateContent>
  <bookViews>
    <workbookView xWindow="120" yWindow="225" windowWidth="18975" windowHeight="11775" tabRatio="574"/>
  </bookViews>
  <sheets>
    <sheet name="Линейная" sheetId="10" r:id="rId1"/>
    <sheet name="EXCEL2.RU" sheetId="8" r:id="rId2"/>
    <sheet name="EXCEL2.RU (2)" sheetId="9" state="veryHidden" r:id="rId3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B27" i="10" l="1"/>
  <c r="B28" i="10" l="1"/>
  <c r="B29" i="10" s="1"/>
  <c r="B30" i="10" s="1"/>
  <c r="B31" i="10" l="1"/>
  <c r="B32" i="10" l="1"/>
  <c r="B33" i="10" l="1"/>
  <c r="B34" i="10" l="1"/>
  <c r="B35" i="10" l="1"/>
  <c r="B36" i="10" l="1"/>
  <c r="B37" i="10" l="1"/>
  <c r="B38" i="10" l="1"/>
  <c r="B39" i="10" l="1"/>
  <c r="B40" i="10" l="1"/>
  <c r="B41" i="10" l="1"/>
  <c r="B42" i="10" l="1"/>
  <c r="B43" i="10" l="1"/>
  <c r="B44" i="10" l="1"/>
  <c r="B45" i="10" l="1"/>
  <c r="J10" i="10" l="1"/>
  <c r="M10" i="10"/>
  <c r="L11" i="10"/>
  <c r="G25" i="10"/>
  <c r="K11" i="10" l="1"/>
  <c r="L10" i="10"/>
  <c r="K10" i="10"/>
  <c r="G26" i="10"/>
  <c r="J11" i="10" l="1"/>
  <c r="G30" i="10" s="1"/>
  <c r="I5" i="10" l="1"/>
  <c r="D34" i="10"/>
  <c r="D37" i="10"/>
  <c r="D36" i="10"/>
  <c r="D39" i="10"/>
  <c r="D40" i="10"/>
  <c r="D30" i="10"/>
  <c r="D33" i="10"/>
  <c r="D32" i="10"/>
  <c r="D35" i="10"/>
  <c r="D42" i="10"/>
  <c r="D45" i="10"/>
  <c r="D29" i="10"/>
  <c r="D28" i="10"/>
  <c r="D31" i="10"/>
  <c r="D38" i="10"/>
  <c r="D41" i="10"/>
  <c r="D44" i="10"/>
  <c r="D43" i="10"/>
  <c r="D27" i="10"/>
  <c r="D26" i="10"/>
</calcChain>
</file>

<file path=xl/sharedStrings.xml><?xml version="1.0" encoding="utf-8"?>
<sst xmlns="http://schemas.openxmlformats.org/spreadsheetml/2006/main" count="33" uniqueCount="30">
  <si>
    <t>x</t>
  </si>
  <si>
    <t>y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</si>
  <si>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</si>
  <si>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</si>
  <si>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</si>
  <si>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Файл скачан с сайта excel2.ru &gt;&gt;&gt;</t>
  </si>
  <si>
    <t>Перейти к статье &gt;&gt;&gt;</t>
  </si>
  <si>
    <t>Метод наименьших квадратов в MS EXCEL</t>
  </si>
  <si>
    <r>
      <t>Определяем коэффициенты уравнения y=</t>
    </r>
    <r>
      <rPr>
        <b/>
        <sz val="11"/>
        <color theme="1"/>
        <rFont val="Calibri"/>
        <family val="2"/>
        <charset val="204"/>
      </rPr>
      <t>∑b</t>
    </r>
    <r>
      <rPr>
        <b/>
        <vertAlign val="subscript"/>
        <sz val="11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i</t>
    </r>
  </si>
  <si>
    <t>Данные</t>
  </si>
  <si>
    <t>ŷ</t>
  </si>
  <si>
    <t>Линейная аппроксимация</t>
  </si>
  <si>
    <t>Вариант1</t>
  </si>
  <si>
    <t>Вариант2</t>
  </si>
  <si>
    <t>b</t>
  </si>
  <si>
    <t>a</t>
  </si>
  <si>
    <t>Вариант3</t>
  </si>
  <si>
    <t>Среднее значение</t>
  </si>
  <si>
    <t>Аппроксимирующая линия</t>
  </si>
  <si>
    <t>xср</t>
  </si>
  <si>
    <t>yср</t>
  </si>
  <si>
    <t>Определяем коэффициенты уравнения y=aх+b</t>
  </si>
  <si>
    <t>№</t>
  </si>
  <si>
    <t>Вариант4</t>
  </si>
  <si>
    <t>поэтому</t>
  </si>
  <si>
    <t>yср=</t>
  </si>
  <si>
    <t>Прямая линия проходит через точку (Хср;Yср)</t>
  </si>
  <si>
    <r>
      <t xml:space="preserve">Значения </t>
    </r>
    <r>
      <rPr>
        <b/>
        <i/>
        <sz val="11"/>
        <color theme="1"/>
        <rFont val="Calibri"/>
        <family val="2"/>
        <charset val="204"/>
        <scheme val="minor"/>
      </rPr>
      <t>y</t>
    </r>
    <r>
      <rPr>
        <i/>
        <sz val="11"/>
        <color theme="1"/>
        <rFont val="Calibri"/>
        <family val="2"/>
        <charset val="204"/>
        <scheme val="minor"/>
      </rPr>
      <t xml:space="preserve"> могут быть сгенерированы с постоянным положительным трендом, для этого</t>
    </r>
  </si>
  <si>
    <t>замените значение в ячейке С26, например, на формулу =B26+СЛУЧМЕЖДУ(-5;5) и скопируйте ее вниз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</si>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</sst>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"/>
    <numFmt numFmtId="166" formatCode="0.000"/>
    <numFmt numFmtId="167" formatCode="0.0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165" fontId="0" fillId="0" borderId="0" xfId="0" applyNumberFormat="1"/>
    <xf numFmtId="0" fontId="0" fillId="0" borderId="1" xfId="0" applyBorder="1"/>
    <xf numFmtId="0" fontId="9" fillId="3" borderId="0" xfId="1" applyFont="1" applyFill="1" applyAlignment="1">
      <alignment vertical="center" wrapText="1"/>
    </xf>
    <xf numFmtId="0" fontId="12" fillId="4" borderId="0" xfId="0" applyFont="1" applyFill="1" applyBorder="1"/>
    <xf numFmtId="0" fontId="12" fillId="4" borderId="2" xfId="0" applyFont="1" applyFill="1" applyBorder="1"/>
    <xf numFmtId="166" fontId="6" fillId="0" borderId="1" xfId="0" applyNumberFormat="1" applyFont="1" applyFill="1" applyBorder="1"/>
    <xf numFmtId="165" fontId="0" fillId="0" borderId="1" xfId="0" applyNumberFormat="1" applyFont="1" applyFill="1" applyBorder="1"/>
    <xf numFmtId="0" fontId="8" fillId="2" borderId="0" xfId="7" applyFont="1" applyFill="1" applyAlignment="1" applyProtection="1">
      <alignment vertical="center"/>
    </xf>
    <xf numFmtId="0" fontId="5" fillId="5" borderId="0" xfId="4" applyFill="1" applyAlignment="1" applyProtection="1"/>
    <xf numFmtId="0" fontId="16" fillId="5" borderId="0" xfId="0" applyFont="1" applyFill="1" applyAlignment="1"/>
    <xf numFmtId="0" fontId="17" fillId="5" borderId="0" xfId="0" applyFont="1" applyFill="1" applyAlignment="1">
      <alignment vertical="center"/>
    </xf>
    <xf numFmtId="0" fontId="0" fillId="6" borderId="0" xfId="0" applyFill="1"/>
    <xf numFmtId="0" fontId="0" fillId="6" borderId="0" xfId="0" applyFont="1" applyFill="1"/>
    <xf numFmtId="0" fontId="18" fillId="4" borderId="2" xfId="0" applyFont="1" applyFill="1" applyBorder="1"/>
    <xf numFmtId="0" fontId="13" fillId="0" borderId="0" xfId="0" applyFont="1"/>
    <xf numFmtId="0" fontId="13" fillId="0" borderId="0" xfId="0" applyFont="1" applyBorder="1"/>
    <xf numFmtId="0" fontId="0" fillId="0" borderId="0" xfId="0" applyAlignment="1"/>
    <xf numFmtId="0" fontId="20" fillId="0" borderId="0" xfId="0" applyFont="1" applyFill="1" applyBorder="1"/>
    <xf numFmtId="167" fontId="0" fillId="0" borderId="1" xfId="0" applyNumberFormat="1" applyBorder="1"/>
    <xf numFmtId="165" fontId="0" fillId="0" borderId="1" xfId="0" applyNumberFormat="1" applyBorder="1"/>
    <xf numFmtId="165" fontId="0" fillId="0" borderId="3" xfId="0" applyNumberFormat="1" applyFont="1" applyFill="1" applyBorder="1"/>
    <xf numFmtId="0" fontId="19" fillId="0" borderId="1" xfId="0" applyFont="1" applyBorder="1"/>
    <xf numFmtId="0" fontId="8" fillId="2" borderId="0" xfId="4" applyFont="1" applyFill="1" applyAlignment="1" applyProtection="1">
      <alignment horizontal="center" vertical="center"/>
    </xf>
    <xf numFmtId="0" fontId="5" fillId="5" borderId="0" xfId="4" applyFill="1" applyAlignment="1" applyProtection="1">
      <alignment horizontal="right"/>
    </xf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Линейная!$I$5</c:f>
          <c:strCache>
            <c:ptCount val="1"/>
            <c:pt idx="0">
              <c:v>Линейная аппроксимация y=1,0226x+1,0406</c:v>
            </c:pt>
          </c:strCache>
        </c:strRef>
      </c:tx>
      <c:layout>
        <c:manualLayout>
          <c:xMode val="edge"/>
          <c:yMode val="edge"/>
          <c:x val="0.1570901194353963"/>
          <c:y val="2.8985507246376812E-2"/>
        </c:manualLayout>
      </c:layout>
      <c:overlay val="1"/>
      <c:txPr>
        <a:bodyPr/>
        <a:lstStyle/>
        <a:p>
          <a:pPr>
            <a:defRPr sz="14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17630259231294718"/>
          <c:w val="0.87381037529671346"/>
          <c:h val="0.66303038147628812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Линейная!$C$25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trendline>
            <c:trendlineType val="linear"/>
            <c:dispRSqr val="0"/>
            <c:dispEq val="1"/>
            <c:trendlineLbl>
              <c:layout>
                <c:manualLayout>
                  <c:x val="5.1538810091735276E-2"/>
                  <c:y val="-0.12058630352365375"/>
                </c:manualLayout>
              </c:layout>
              <c:numFmt formatCode="#,##0.0000" sourceLinked="0"/>
              <c:spPr>
                <a:solidFill>
                  <a:schemeClr val="bg1">
                    <a:lumMod val="85000"/>
                  </a:schemeClr>
                </a:solidFill>
              </c:spPr>
              <c:txPr>
                <a:bodyPr anchor="b" anchorCtr="1"/>
                <a:lstStyle/>
                <a:p>
                  <a:pPr>
                    <a:defRPr sz="1400"/>
                  </a:pPr>
                  <a:endParaRPr lang="ru-RU"/>
                </a:p>
              </c:txPr>
            </c:trendlineLbl>
          </c:trendline>
          <c:xVal>
            <c:numRef>
              <c:f>Линейная!$B$26:$B$45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Линейная!$C$26:$C$45</c:f>
              <c:numCache>
                <c:formatCode>0.0</c:formatCode>
                <c:ptCount val="20"/>
                <c:pt idx="0">
                  <c:v>4.5</c:v>
                </c:pt>
                <c:pt idx="1">
                  <c:v>3.5</c:v>
                </c:pt>
                <c:pt idx="2">
                  <c:v>7.5</c:v>
                </c:pt>
                <c:pt idx="3">
                  <c:v>1.5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  <c:pt idx="8">
                  <c:v>14</c:v>
                </c:pt>
                <c:pt idx="9">
                  <c:v>9.5</c:v>
                </c:pt>
                <c:pt idx="10">
                  <c:v>12.5</c:v>
                </c:pt>
                <c:pt idx="11">
                  <c:v>16</c:v>
                </c:pt>
                <c:pt idx="12">
                  <c:v>17.5</c:v>
                </c:pt>
                <c:pt idx="13">
                  <c:v>17.5</c:v>
                </c:pt>
                <c:pt idx="14">
                  <c:v>16.5</c:v>
                </c:pt>
                <c:pt idx="15">
                  <c:v>21</c:v>
                </c:pt>
                <c:pt idx="16">
                  <c:v>20.5</c:v>
                </c:pt>
                <c:pt idx="17">
                  <c:v>18.5</c:v>
                </c:pt>
                <c:pt idx="18">
                  <c:v>25</c:v>
                </c:pt>
                <c:pt idx="19">
                  <c:v>17.5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33-454C-9351-9D5FBB556FD6}"/>
            </c:ext>
          </c:extLst>
        </c:ser>
        <c:ser>
          <c:idx val="1"/>
          <c:order val="1"/>
          <c:tx>
            <c:strRef>
              <c:f>Линейная!$D$24</c:f>
              <c:strCache>
                <c:ptCount val="1"/>
                <c:pt idx="0">
                  <c:v>Аппроксимирующая линия</c:v>
                </c:pt>
              </c:strCache>
            </c:strRef>
          </c:tx>
          <c:marker>
            <c:symbol val="none"/>
          </c:marker>
          <c:xVal>
            <c:numRef>
              <c:f>Линейная!$B$26:$B$45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Линейная!$D$26:$D$45</c:f>
              <c:numCache>
                <c:formatCode>0.000</c:formatCode>
                <c:ptCount val="20"/>
                <c:pt idx="0">
                  <c:v>3.0857142857142894</c:v>
                </c:pt>
                <c:pt idx="1">
                  <c:v>4.108270676691733</c:v>
                </c:pt>
                <c:pt idx="2">
                  <c:v>5.1308270676691761</c:v>
                </c:pt>
                <c:pt idx="3">
                  <c:v>6.1533834586466192</c:v>
                </c:pt>
                <c:pt idx="4">
                  <c:v>7.1759398496240632</c:v>
                </c:pt>
                <c:pt idx="5">
                  <c:v>8.1984962406015072</c:v>
                </c:pt>
                <c:pt idx="6">
                  <c:v>9.2210526315789494</c:v>
                </c:pt>
                <c:pt idx="7">
                  <c:v>10.243609022556393</c:v>
                </c:pt>
                <c:pt idx="8">
                  <c:v>11.266165413533836</c:v>
                </c:pt>
                <c:pt idx="9">
                  <c:v>12.28872180451128</c:v>
                </c:pt>
                <c:pt idx="10">
                  <c:v>13.311278195488724</c:v>
                </c:pt>
                <c:pt idx="11">
                  <c:v>14.333834586466166</c:v>
                </c:pt>
                <c:pt idx="12">
                  <c:v>15.35639097744361</c:v>
                </c:pt>
                <c:pt idx="13">
                  <c:v>16.378947368421052</c:v>
                </c:pt>
                <c:pt idx="14">
                  <c:v>17.401503759398494</c:v>
                </c:pt>
                <c:pt idx="15">
                  <c:v>18.424060150375936</c:v>
                </c:pt>
                <c:pt idx="16">
                  <c:v>19.446616541353386</c:v>
                </c:pt>
                <c:pt idx="17">
                  <c:v>20.469172932330828</c:v>
                </c:pt>
                <c:pt idx="18">
                  <c:v>21.49172932330827</c:v>
                </c:pt>
                <c:pt idx="19">
                  <c:v>22.514285714285712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33-454C-9351-9D5FBB556FD6}"/>
            </c:ext>
          </c:extLst>
        </c:ser>
        <c:ser>
          <c:idx val="2"/>
          <c:order val="2"/>
          <c:tx>
            <c:strRef>
              <c:f>Линейная!$F$24</c:f>
              <c:strCache>
                <c:ptCount val="1"/>
                <c:pt idx="0">
                  <c:v>Среднее значение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xVal>
            <c:numRef>
              <c:f>Линейная!$G$25</c:f>
              <c:numCache>
                <c:formatCode>0.0</c:formatCode>
                <c:ptCount val="1"/>
                <c:pt idx="0">
                  <c:v>11.5</c:v>
                </c:pt>
              </c:numCache>
            </c:numRef>
          </c:xVal>
          <c:yVal>
            <c:numRef>
              <c:f>Линейная!$G$26</c:f>
              <c:numCache>
                <c:formatCode>0.0</c:formatCode>
                <c:ptCount val="1"/>
                <c:pt idx="0">
                  <c:v>12.8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33-454C-9351-9D5FBB556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68256"/>
        <c:axId val="35726080"/>
      </c:scatterChart>
      <c:valAx>
        <c:axId val="35568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1.5665957064813156E-3"/>
              <c:y val="0.9319178801279977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726080"/>
        <c:crosses val="autoZero"/>
        <c:crossBetween val="midCat"/>
      </c:valAx>
      <c:valAx>
        <c:axId val="35726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3556825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k-metod-naimenshih-kvadratov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L2" sqref="L2"/>
    </sheetView>
  </sheetViews>
  <sheetFormatPr defaultRowHeight="15" x14ac:dyDescent="0.25"/>
  <cols>
    <col min="1" max="1" width="5.42578125" customWidth="1"/>
    <col min="2" max="2" width="14.5703125" customWidth="1"/>
    <col min="3" max="3" width="14.140625" customWidth="1"/>
    <col min="4" max="7" width="13.7109375" customWidth="1"/>
    <col min="8" max="8" width="3" customWidth="1"/>
    <col min="9" max="9" width="13.85546875" customWidth="1"/>
    <col min="10" max="13" width="9.42578125" bestFit="1" customWidth="1"/>
    <col min="272" max="273" width="10" customWidth="1"/>
    <col min="353" max="354" width="8.5703125" customWidth="1"/>
  </cols>
  <sheetData>
    <row r="1" spans="1:15" ht="26.25" x14ac:dyDescent="0.25">
      <c r="A1" s="11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5" ht="15.75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7" t="s">
        <v>29</v>
      </c>
    </row>
    <row r="3" spans="1:15" ht="18.75" x14ac:dyDescent="0.25">
      <c r="A3" s="14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5" x14ac:dyDescent="0.25">
      <c r="A4" s="16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5" x14ac:dyDescent="0.25">
      <c r="I5" s="20" t="str">
        <f>"Линейная аппроксимация y="&amp;TEXT(J10,"0,0000")&amp;"x"&amp;IF(J11&lt;0,"","+")&amp;TEXT(J11,"0,0000")</f>
        <v>Линейная аппроксимация y=1,0226x+1,0406</v>
      </c>
    </row>
    <row r="7" spans="1:15" x14ac:dyDescent="0.25">
      <c r="I7" s="1" t="s">
        <v>21</v>
      </c>
    </row>
    <row r="8" spans="1:15" x14ac:dyDescent="0.25">
      <c r="I8" s="21"/>
    </row>
    <row r="9" spans="1:15" x14ac:dyDescent="0.25">
      <c r="J9" s="3" t="s">
        <v>12</v>
      </c>
      <c r="K9" s="3" t="s">
        <v>13</v>
      </c>
      <c r="L9" s="3" t="s">
        <v>16</v>
      </c>
      <c r="M9" s="3" t="s">
        <v>23</v>
      </c>
    </row>
    <row r="10" spans="1:15" x14ac:dyDescent="0.25">
      <c r="E10" s="4"/>
      <c r="I10" s="3" t="s">
        <v>15</v>
      </c>
      <c r="J10" s="22">
        <f>COVAR(B26:B45,C26:C45)/_xlfn.VAR.P(B26:B45)</f>
        <v>1.0225563909774433</v>
      </c>
      <c r="K10" s="22">
        <f>INDEX(LINEST($C$26:$C$45,$B$26:$B$45),1)</f>
        <v>1.0225563909774433</v>
      </c>
      <c r="L10" s="22">
        <f>SLOPE($C$26:$C$45,$B$26:$B$45)</f>
        <v>1.0225563909774433</v>
      </c>
      <c r="M10" s="22">
        <f>_xlfn.COVARIANCE.S(B26:B45,C26:C45)/_xlfn.VAR.S(B26:B45)</f>
        <v>1.0225563909774433</v>
      </c>
      <c r="O10" s="4"/>
    </row>
    <row r="11" spans="1:15" x14ac:dyDescent="0.25">
      <c r="E11" s="4"/>
      <c r="I11" s="3" t="s">
        <v>14</v>
      </c>
      <c r="J11" s="22">
        <f>$G$26-$G$25*J10</f>
        <v>1.0406015037594027</v>
      </c>
      <c r="K11" s="22">
        <f>INDEX(LINEST($C$26:$C$45,$B$26:$B$45),2)</f>
        <v>1.0406015037594027</v>
      </c>
      <c r="L11" s="22">
        <f>INTERCEPT($C$26:$C$45,$B$26:$B$45)</f>
        <v>1.0406015037594027</v>
      </c>
    </row>
    <row r="12" spans="1:15" x14ac:dyDescent="0.25">
      <c r="E12" s="4"/>
    </row>
    <row r="13" spans="1:15" x14ac:dyDescent="0.25">
      <c r="E13" s="4"/>
    </row>
    <row r="15" spans="1:15" x14ac:dyDescent="0.25">
      <c r="G15" s="4"/>
    </row>
    <row r="16" spans="1:15" ht="18.75" x14ac:dyDescent="0.35">
      <c r="A16" s="1" t="s">
        <v>8</v>
      </c>
      <c r="G16" s="4"/>
    </row>
    <row r="24" spans="1:7" x14ac:dyDescent="0.25">
      <c r="A24" s="18" t="s">
        <v>9</v>
      </c>
      <c r="D24" s="19" t="s">
        <v>18</v>
      </c>
      <c r="F24" s="19" t="s">
        <v>17</v>
      </c>
    </row>
    <row r="25" spans="1:7" x14ac:dyDescent="0.25">
      <c r="A25" s="7" t="s">
        <v>22</v>
      </c>
      <c r="B25" s="7" t="s">
        <v>0</v>
      </c>
      <c r="C25" s="8" t="s">
        <v>1</v>
      </c>
      <c r="D25" s="17" t="s">
        <v>10</v>
      </c>
      <c r="F25" s="5" t="s">
        <v>19</v>
      </c>
      <c r="G25" s="23">
        <f>AVERAGE(B26:B45)</f>
        <v>11.5</v>
      </c>
    </row>
    <row r="26" spans="1:7" x14ac:dyDescent="0.25">
      <c r="A26" s="25">
        <v>1</v>
      </c>
      <c r="B26" s="24">
        <v>2</v>
      </c>
      <c r="C26" s="10">
        <v>4.5</v>
      </c>
      <c r="D26" s="9">
        <f t="shared" ref="D26:D45" si="0">$J$10*B26+$J$11</f>
        <v>3.0857142857142894</v>
      </c>
      <c r="F26" s="5" t="s">
        <v>20</v>
      </c>
      <c r="G26" s="23">
        <f>AVERAGE(C26:C45)</f>
        <v>12.8</v>
      </c>
    </row>
    <row r="27" spans="1:7" x14ac:dyDescent="0.25">
      <c r="A27" s="25">
        <v>2</v>
      </c>
      <c r="B27" s="24">
        <f>B26+1</f>
        <v>3</v>
      </c>
      <c r="C27" s="10">
        <v>3.5</v>
      </c>
      <c r="D27" s="9">
        <f t="shared" si="0"/>
        <v>4.108270676691733</v>
      </c>
    </row>
    <row r="28" spans="1:7" x14ac:dyDescent="0.25">
      <c r="A28" s="25">
        <v>3</v>
      </c>
      <c r="B28" s="24">
        <f t="shared" ref="B28:B45" si="1">B27+1</f>
        <v>4</v>
      </c>
      <c r="C28" s="10">
        <v>7.5</v>
      </c>
      <c r="D28" s="9">
        <f t="shared" si="0"/>
        <v>5.1308270676691761</v>
      </c>
      <c r="F28" s="1" t="s">
        <v>26</v>
      </c>
    </row>
    <row r="29" spans="1:7" x14ac:dyDescent="0.25">
      <c r="A29" s="25">
        <v>4</v>
      </c>
      <c r="B29" s="24">
        <f t="shared" si="1"/>
        <v>5</v>
      </c>
      <c r="C29" s="10">
        <v>1.5</v>
      </c>
      <c r="D29" s="9">
        <f t="shared" si="0"/>
        <v>6.1533834586466192</v>
      </c>
      <c r="F29" t="s">
        <v>24</v>
      </c>
    </row>
    <row r="30" spans="1:7" x14ac:dyDescent="0.25">
      <c r="A30" s="25">
        <v>5</v>
      </c>
      <c r="B30" s="24">
        <f t="shared" si="1"/>
        <v>6</v>
      </c>
      <c r="C30" s="10">
        <v>6</v>
      </c>
      <c r="D30" s="9">
        <f t="shared" si="0"/>
        <v>7.1759398496240632</v>
      </c>
      <c r="F30" s="5" t="s">
        <v>25</v>
      </c>
      <c r="G30" s="5">
        <f>J10*G25+J11</f>
        <v>12.8</v>
      </c>
    </row>
    <row r="31" spans="1:7" x14ac:dyDescent="0.25">
      <c r="A31" s="25">
        <v>6</v>
      </c>
      <c r="B31" s="24">
        <f t="shared" si="1"/>
        <v>7</v>
      </c>
      <c r="C31" s="10">
        <v>9</v>
      </c>
      <c r="D31" s="9">
        <f t="shared" si="0"/>
        <v>8.1984962406015072</v>
      </c>
    </row>
    <row r="32" spans="1:7" x14ac:dyDescent="0.25">
      <c r="A32" s="25">
        <v>7</v>
      </c>
      <c r="B32" s="24">
        <f t="shared" si="1"/>
        <v>8</v>
      </c>
      <c r="C32" s="10">
        <v>13</v>
      </c>
      <c r="D32" s="9">
        <f t="shared" si="0"/>
        <v>9.2210526315789494</v>
      </c>
    </row>
    <row r="33" spans="1:6" x14ac:dyDescent="0.25">
      <c r="A33" s="25">
        <v>8</v>
      </c>
      <c r="B33" s="24">
        <f t="shared" si="1"/>
        <v>9</v>
      </c>
      <c r="C33" s="10">
        <v>5</v>
      </c>
      <c r="D33" s="9">
        <f t="shared" si="0"/>
        <v>10.243609022556393</v>
      </c>
    </row>
    <row r="34" spans="1:6" x14ac:dyDescent="0.25">
      <c r="A34" s="25">
        <v>9</v>
      </c>
      <c r="B34" s="24">
        <f t="shared" si="1"/>
        <v>10</v>
      </c>
      <c r="C34" s="10">
        <v>14</v>
      </c>
      <c r="D34" s="9">
        <f t="shared" si="0"/>
        <v>11.266165413533836</v>
      </c>
    </row>
    <row r="35" spans="1:6" x14ac:dyDescent="0.25">
      <c r="A35" s="25">
        <v>10</v>
      </c>
      <c r="B35" s="24">
        <f t="shared" si="1"/>
        <v>11</v>
      </c>
      <c r="C35" s="10">
        <v>9.5</v>
      </c>
      <c r="D35" s="9">
        <f t="shared" si="0"/>
        <v>12.28872180451128</v>
      </c>
      <c r="F35" s="18" t="s">
        <v>27</v>
      </c>
    </row>
    <row r="36" spans="1:6" x14ac:dyDescent="0.25">
      <c r="A36" s="25">
        <v>11</v>
      </c>
      <c r="B36" s="24">
        <f t="shared" si="1"/>
        <v>12</v>
      </c>
      <c r="C36" s="10">
        <v>12.5</v>
      </c>
      <c r="D36" s="9">
        <f t="shared" si="0"/>
        <v>13.311278195488724</v>
      </c>
      <c r="F36" s="18" t="s">
        <v>28</v>
      </c>
    </row>
    <row r="37" spans="1:6" x14ac:dyDescent="0.25">
      <c r="A37" s="25">
        <v>12</v>
      </c>
      <c r="B37" s="24">
        <f t="shared" si="1"/>
        <v>13</v>
      </c>
      <c r="C37" s="10">
        <v>16</v>
      </c>
      <c r="D37" s="9">
        <f t="shared" si="0"/>
        <v>14.333834586466166</v>
      </c>
    </row>
    <row r="38" spans="1:6" x14ac:dyDescent="0.25">
      <c r="A38" s="25">
        <v>13</v>
      </c>
      <c r="B38" s="24">
        <f t="shared" si="1"/>
        <v>14</v>
      </c>
      <c r="C38" s="10">
        <v>17.5</v>
      </c>
      <c r="D38" s="9">
        <f t="shared" si="0"/>
        <v>15.35639097744361</v>
      </c>
    </row>
    <row r="39" spans="1:6" x14ac:dyDescent="0.25">
      <c r="A39" s="25">
        <v>14</v>
      </c>
      <c r="B39" s="24">
        <f t="shared" si="1"/>
        <v>15</v>
      </c>
      <c r="C39" s="10">
        <v>17.5</v>
      </c>
      <c r="D39" s="9">
        <f t="shared" si="0"/>
        <v>16.378947368421052</v>
      </c>
    </row>
    <row r="40" spans="1:6" x14ac:dyDescent="0.25">
      <c r="A40" s="25">
        <v>15</v>
      </c>
      <c r="B40" s="24">
        <f t="shared" si="1"/>
        <v>16</v>
      </c>
      <c r="C40" s="10">
        <v>16.5</v>
      </c>
      <c r="D40" s="9">
        <f t="shared" si="0"/>
        <v>17.401503759398494</v>
      </c>
    </row>
    <row r="41" spans="1:6" x14ac:dyDescent="0.25">
      <c r="A41" s="25">
        <v>16</v>
      </c>
      <c r="B41" s="24">
        <f t="shared" si="1"/>
        <v>17</v>
      </c>
      <c r="C41" s="10">
        <v>21</v>
      </c>
      <c r="D41" s="9">
        <f t="shared" si="0"/>
        <v>18.424060150375936</v>
      </c>
    </row>
    <row r="42" spans="1:6" x14ac:dyDescent="0.25">
      <c r="A42" s="25">
        <v>17</v>
      </c>
      <c r="B42" s="24">
        <f t="shared" si="1"/>
        <v>18</v>
      </c>
      <c r="C42" s="10">
        <v>20.5</v>
      </c>
      <c r="D42" s="9">
        <f t="shared" si="0"/>
        <v>19.446616541353386</v>
      </c>
    </row>
    <row r="43" spans="1:6" x14ac:dyDescent="0.25">
      <c r="A43" s="25">
        <v>18</v>
      </c>
      <c r="B43" s="24">
        <f t="shared" si="1"/>
        <v>19</v>
      </c>
      <c r="C43" s="10">
        <v>18.5</v>
      </c>
      <c r="D43" s="9">
        <f t="shared" si="0"/>
        <v>20.469172932330828</v>
      </c>
    </row>
    <row r="44" spans="1:6" x14ac:dyDescent="0.25">
      <c r="A44" s="25">
        <v>19</v>
      </c>
      <c r="B44" s="24">
        <f t="shared" si="1"/>
        <v>20</v>
      </c>
      <c r="C44" s="10">
        <v>25</v>
      </c>
      <c r="D44" s="9">
        <f t="shared" si="0"/>
        <v>21.49172932330827</v>
      </c>
    </row>
    <row r="45" spans="1:6" x14ac:dyDescent="0.25">
      <c r="A45" s="25">
        <v>20</v>
      </c>
      <c r="B45" s="24">
        <f t="shared" si="1"/>
        <v>21</v>
      </c>
      <c r="C45" s="10">
        <v>17.5</v>
      </c>
      <c r="D45" s="9">
        <f t="shared" si="0"/>
        <v>22.514285714285712</v>
      </c>
    </row>
  </sheetData>
  <hyperlinks>
    <hyperlink ref="A1:F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6" t="s">
        <v>2</v>
      </c>
      <c r="B1" s="26"/>
      <c r="C1" s="26"/>
      <c r="D1" s="26"/>
      <c r="E1" s="26"/>
      <c r="F1" s="26"/>
      <c r="G1" s="26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26" t="s">
        <v>2</v>
      </c>
      <c r="B1" s="26"/>
      <c r="C1" s="26"/>
      <c r="D1" s="26"/>
      <c r="E1" s="26"/>
      <c r="F1" s="26"/>
      <c r="G1" s="26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Линейная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2011-02-02T05:10:41Z</dcterms:created>
  <dcterms:modified xsi:type="dcterms:W3CDTF">2025-01-06T18:46:56Z</dcterms:modified>
</cp:coreProperties>
</file>