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Регрессия\МНК\"/>
    </mc:Choice>
  </mc:AlternateContent>
  <bookViews>
    <workbookView xWindow="120" yWindow="225" windowWidth="18975" windowHeight="11775" tabRatio="811"/>
  </bookViews>
  <sheets>
    <sheet name="Экспонента" sheetId="13" r:id="rId1"/>
    <sheet name="Экспонента2" sheetId="14" r:id="rId2"/>
    <sheet name="Экспонента3" sheetId="15" r:id="rId3"/>
    <sheet name="EXCEL2.RU" sheetId="8" r:id="rId4"/>
    <sheet name="EXCEL2.RU (2)" sheetId="9" state="veryHidden" r:id="rId5"/>
  </sheets>
  <definedNames>
    <definedName name="anscount" hidden="1">2</definedName>
    <definedName name="limcount" hidden="1">2</definedName>
    <definedName name="sencount" hidden="1">4</definedName>
  </definedNames>
  <calcPr calcId="162913"/>
</workbook>
</file>

<file path=xl/calcChain.xml><?xml version="1.0" encoding="utf-8"?>
<calcChain xmlns="http://schemas.openxmlformats.org/spreadsheetml/2006/main">
  <c r="C26" i="15" l="1"/>
  <c r="B27" i="15"/>
  <c r="C27" i="15" s="1"/>
  <c r="C26" i="14"/>
  <c r="B27" i="14"/>
  <c r="C27" i="14" s="1"/>
  <c r="C26" i="13"/>
  <c r="B27" i="13"/>
  <c r="C27" i="13" s="1"/>
  <c r="D27" i="13" l="1"/>
  <c r="D26" i="13"/>
  <c r="B28" i="15"/>
  <c r="C28" i="15" s="1"/>
  <c r="B28" i="14"/>
  <c r="C28" i="14" s="1"/>
  <c r="B28" i="13"/>
  <c r="C28" i="13" s="1"/>
  <c r="D28" i="13" l="1"/>
  <c r="B29" i="15"/>
  <c r="C29" i="15" s="1"/>
  <c r="B29" i="14"/>
  <c r="C29" i="14" s="1"/>
  <c r="B29" i="13"/>
  <c r="C29" i="13" s="1"/>
  <c r="D29" i="13" l="1"/>
  <c r="B30" i="15"/>
  <c r="C30" i="15" s="1"/>
  <c r="B30" i="14"/>
  <c r="C30" i="14" s="1"/>
  <c r="B30" i="13"/>
  <c r="C30" i="13" s="1"/>
  <c r="D30" i="13" l="1"/>
  <c r="B31" i="15"/>
  <c r="C31" i="15" s="1"/>
  <c r="B31" i="14"/>
  <c r="C31" i="14" s="1"/>
  <c r="B31" i="13"/>
  <c r="C31" i="13" s="1"/>
  <c r="D31" i="13" l="1"/>
  <c r="B32" i="15"/>
  <c r="C32" i="15" s="1"/>
  <c r="B32" i="14"/>
  <c r="C32" i="14" s="1"/>
  <c r="B32" i="13"/>
  <c r="C32" i="13" l="1"/>
  <c r="B33" i="15"/>
  <c r="C33" i="15" s="1"/>
  <c r="B33" i="14"/>
  <c r="C33" i="14" s="1"/>
  <c r="B33" i="13"/>
  <c r="C33" i="13" s="1"/>
  <c r="D33" i="13" l="1"/>
  <c r="D32" i="13"/>
  <c r="B34" i="15"/>
  <c r="C34" i="15" s="1"/>
  <c r="B34" i="14"/>
  <c r="C34" i="14" s="1"/>
  <c r="B34" i="13"/>
  <c r="C34" i="13" l="1"/>
  <c r="B35" i="15"/>
  <c r="C35" i="15" s="1"/>
  <c r="B35" i="14"/>
  <c r="C35" i="14" s="1"/>
  <c r="B35" i="13"/>
  <c r="C35" i="13" s="1"/>
  <c r="D35" i="13" l="1"/>
  <c r="D34" i="13"/>
  <c r="B36" i="15"/>
  <c r="C36" i="15" s="1"/>
  <c r="B36" i="14"/>
  <c r="C36" i="14" s="1"/>
  <c r="B36" i="13"/>
  <c r="C36" i="13" s="1"/>
  <c r="D36" i="13" l="1"/>
  <c r="B37" i="15"/>
  <c r="C37" i="15" s="1"/>
  <c r="B37" i="14"/>
  <c r="C37" i="14" s="1"/>
  <c r="B37" i="13"/>
  <c r="C37" i="13" s="1"/>
  <c r="D37" i="13" l="1"/>
  <c r="B38" i="15"/>
  <c r="C38" i="15" s="1"/>
  <c r="B38" i="14"/>
  <c r="C38" i="14" s="1"/>
  <c r="B38" i="13"/>
  <c r="C38" i="13" s="1"/>
  <c r="D38" i="13" l="1"/>
  <c r="B39" i="15"/>
  <c r="C39" i="15" s="1"/>
  <c r="B39" i="14"/>
  <c r="C39" i="14" s="1"/>
  <c r="B39" i="13"/>
  <c r="C39" i="13" s="1"/>
  <c r="D39" i="13" l="1"/>
  <c r="B40" i="15"/>
  <c r="C40" i="15" s="1"/>
  <c r="B40" i="14"/>
  <c r="C40" i="14" s="1"/>
  <c r="B40" i="13"/>
  <c r="C40" i="13" s="1"/>
  <c r="D40" i="13" l="1"/>
  <c r="B41" i="15"/>
  <c r="C41" i="15" s="1"/>
  <c r="B41" i="14"/>
  <c r="C41" i="14" s="1"/>
  <c r="B41" i="13"/>
  <c r="C41" i="13" s="1"/>
  <c r="D41" i="13" l="1"/>
  <c r="B42" i="15"/>
  <c r="C42" i="15" s="1"/>
  <c r="B42" i="14"/>
  <c r="C42" i="14" s="1"/>
  <c r="B42" i="13"/>
  <c r="C42" i="13" s="1"/>
  <c r="D42" i="13" l="1"/>
  <c r="B43" i="15"/>
  <c r="C43" i="15" s="1"/>
  <c r="B43" i="14"/>
  <c r="C43" i="14" s="1"/>
  <c r="B43" i="13"/>
  <c r="C43" i="13" s="1"/>
  <c r="D43" i="13" l="1"/>
  <c r="B44" i="15"/>
  <c r="C44" i="15" s="1"/>
  <c r="B44" i="14"/>
  <c r="C44" i="14" s="1"/>
  <c r="B44" i="13"/>
  <c r="C44" i="13" s="1"/>
  <c r="D44" i="13" l="1"/>
  <c r="B45" i="15"/>
  <c r="C45" i="15" s="1"/>
  <c r="J8" i="15" s="1"/>
  <c r="B45" i="14"/>
  <c r="C45" i="14" s="1"/>
  <c r="B45" i="13"/>
  <c r="C45" i="13" l="1"/>
  <c r="J8" i="14"/>
  <c r="D26" i="15"/>
  <c r="D39" i="15"/>
  <c r="D36" i="15"/>
  <c r="D33" i="15"/>
  <c r="D30" i="15"/>
  <c r="D28" i="15"/>
  <c r="D41" i="15"/>
  <c r="D27" i="15"/>
  <c r="D43" i="15"/>
  <c r="D40" i="15"/>
  <c r="D37" i="15"/>
  <c r="D34" i="15"/>
  <c r="D31" i="15"/>
  <c r="D44" i="15"/>
  <c r="D38" i="15"/>
  <c r="D35" i="15"/>
  <c r="D32" i="15"/>
  <c r="D29" i="15"/>
  <c r="D45" i="15"/>
  <c r="D42" i="15"/>
  <c r="K10" i="13" l="1"/>
  <c r="G26" i="13"/>
  <c r="G37" i="13"/>
  <c r="G32" i="13"/>
  <c r="G42" i="13"/>
  <c r="G29" i="13"/>
  <c r="G27" i="13"/>
  <c r="G35" i="13"/>
  <c r="G45" i="13"/>
  <c r="G43" i="13"/>
  <c r="G38" i="13"/>
  <c r="G31" i="13"/>
  <c r="G34" i="13"/>
  <c r="G41" i="13"/>
  <c r="G30" i="13"/>
  <c r="G40" i="13"/>
  <c r="G44" i="13"/>
  <c r="G28" i="13"/>
  <c r="G36" i="13"/>
  <c r="G33" i="13"/>
  <c r="G39" i="13"/>
  <c r="L12" i="13"/>
  <c r="L10" i="13"/>
  <c r="K12" i="13"/>
  <c r="F26" i="13"/>
  <c r="F40" i="13"/>
  <c r="F30" i="13"/>
  <c r="F42" i="13"/>
  <c r="F33" i="13"/>
  <c r="F37" i="13"/>
  <c r="F31" i="13"/>
  <c r="F27" i="13"/>
  <c r="F45" i="13"/>
  <c r="F32" i="13"/>
  <c r="F28" i="13"/>
  <c r="F39" i="13"/>
  <c r="F41" i="13"/>
  <c r="F34" i="13"/>
  <c r="F43" i="13"/>
  <c r="F44" i="13"/>
  <c r="F35" i="13"/>
  <c r="F29" i="13"/>
  <c r="F38" i="13"/>
  <c r="F36" i="13"/>
  <c r="D45" i="13"/>
  <c r="J10" i="13" s="1"/>
  <c r="D39" i="14"/>
  <c r="D28" i="14"/>
  <c r="D27" i="14"/>
  <c r="D26" i="14"/>
  <c r="D29" i="14"/>
  <c r="D30" i="14"/>
  <c r="D31" i="14"/>
  <c r="D32" i="14"/>
  <c r="D33" i="14"/>
  <c r="D34" i="14"/>
  <c r="D35" i="14"/>
  <c r="D36" i="14"/>
  <c r="D37" i="14"/>
  <c r="D38" i="14"/>
  <c r="D40" i="14"/>
  <c r="D41" i="14"/>
  <c r="D42" i="14"/>
  <c r="D43" i="14"/>
  <c r="D44" i="14"/>
  <c r="D45" i="14"/>
  <c r="J11" i="13" l="1"/>
  <c r="J12" i="13" s="1"/>
  <c r="E45" i="13" s="1"/>
  <c r="J12" i="14"/>
  <c r="J13" i="14" s="1"/>
  <c r="J11" i="14"/>
  <c r="E31" i="13" l="1"/>
  <c r="E26" i="13"/>
  <c r="E38" i="13"/>
  <c r="E39" i="13"/>
  <c r="E35" i="13"/>
  <c r="E41" i="13"/>
  <c r="E42" i="13"/>
  <c r="E40" i="13"/>
  <c r="E37" i="13"/>
  <c r="E32" i="13"/>
  <c r="E29" i="13"/>
  <c r="I5" i="13"/>
  <c r="E30" i="13"/>
  <c r="E43" i="13"/>
  <c r="E27" i="13"/>
  <c r="E33" i="13"/>
  <c r="E36" i="13"/>
  <c r="E34" i="13"/>
  <c r="E44" i="13"/>
  <c r="E28" i="13"/>
  <c r="E26" i="14"/>
  <c r="E39" i="14"/>
  <c r="E29" i="14"/>
  <c r="E45" i="14"/>
  <c r="E42" i="14"/>
  <c r="E27" i="14"/>
  <c r="E43" i="14"/>
  <c r="E33" i="14"/>
  <c r="E30" i="14"/>
  <c r="E37" i="14"/>
  <c r="E32" i="14"/>
  <c r="E28" i="14"/>
  <c r="E36" i="14"/>
  <c r="I5" i="14"/>
  <c r="E35" i="14"/>
  <c r="E44" i="14"/>
  <c r="E41" i="14"/>
  <c r="E38" i="14"/>
  <c r="E40" i="14"/>
  <c r="E31" i="14"/>
  <c r="E34" i="14"/>
  <c r="J12" i="15"/>
  <c r="J13" i="15" s="1"/>
  <c r="J11" i="15"/>
  <c r="E45" i="15" l="1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I5" i="15"/>
</calcChain>
</file>

<file path=xl/sharedStrings.xml><?xml version="1.0" encoding="utf-8"?>
<sst xmlns="http://schemas.openxmlformats.org/spreadsheetml/2006/main" count="64" uniqueCount="32">
  <si>
    <t>x</t>
  </si>
  <si>
    <t>y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</si>
  <si>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</si>
  <si>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</si>
  <si>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</si>
  <si>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Файл скачан с сайта excel2.ru &gt;&gt;&gt;</t>
  </si>
  <si>
    <t>Перейти к статье &gt;&gt;&gt;</t>
  </si>
  <si>
    <t>Метод наименьших квадратов в MS EXCEL</t>
  </si>
  <si>
    <r>
      <t>Определяем коэффициенты уравнения y=</t>
    </r>
    <r>
      <rPr>
        <b/>
        <sz val="11"/>
        <color theme="1"/>
        <rFont val="Calibri"/>
        <family val="2"/>
        <charset val="204"/>
      </rPr>
      <t>∑b</t>
    </r>
    <r>
      <rPr>
        <b/>
        <vertAlign val="subscript"/>
        <sz val="11"/>
        <color theme="1"/>
        <rFont val="Calibri"/>
        <family val="2"/>
        <charset val="204"/>
        <scheme val="minor"/>
      </rPr>
      <t>i</t>
    </r>
    <r>
      <rPr>
        <b/>
        <sz val="11"/>
        <color theme="1"/>
        <rFont val="Calibri"/>
        <family val="2"/>
        <charset val="204"/>
        <scheme val="minor"/>
      </rPr>
      <t>x</t>
    </r>
    <r>
      <rPr>
        <b/>
        <vertAlign val="superscript"/>
        <sz val="11"/>
        <color theme="1"/>
        <rFont val="Calibri"/>
        <family val="2"/>
        <charset val="204"/>
        <scheme val="minor"/>
      </rPr>
      <t>i</t>
    </r>
  </si>
  <si>
    <t>Данные</t>
  </si>
  <si>
    <t>ŷ</t>
  </si>
  <si>
    <t>b</t>
  </si>
  <si>
    <t>a</t>
  </si>
  <si>
    <t>Аппроксимирующая кривая</t>
  </si>
  <si>
    <t>Замена Y=ln(y) и A=ln(a)</t>
  </si>
  <si>
    <r>
      <t xml:space="preserve">Экспоненциальная аппроксимация y=a*EXP(b*x) при а&gt;0 (следовательно </t>
    </r>
    <r>
      <rPr>
        <i/>
        <sz val="11"/>
        <color theme="1"/>
        <rFont val="Calibri"/>
        <family val="2"/>
        <charset val="204"/>
        <scheme val="minor"/>
      </rPr>
      <t>y</t>
    </r>
    <r>
      <rPr>
        <sz val="11"/>
        <color theme="1"/>
        <rFont val="Calibri"/>
        <family val="2"/>
        <charset val="204"/>
        <scheme val="minor"/>
      </rPr>
      <t xml:space="preserve"> д.б. &gt;0)</t>
    </r>
  </si>
  <si>
    <t>y&gt;0</t>
  </si>
  <si>
    <t>Y=Ln(y)</t>
  </si>
  <si>
    <t>Определяем коэффициенты уравнения Y=A+b*x</t>
  </si>
  <si>
    <t>A</t>
  </si>
  <si>
    <t>Y=Ln(y-с)</t>
  </si>
  <si>
    <t>Замена Y=ln(y-c) и A=ln(a)</t>
  </si>
  <si>
    <t>Замена Y=ln(c-y) и A=ln(-a)</t>
  </si>
  <si>
    <t>Y=Ln(с-y)</t>
  </si>
  <si>
    <t>верхняя граница y</t>
  </si>
  <si>
    <t>нижняя граница y</t>
  </si>
  <si>
    <t>с</t>
  </si>
  <si>
    <t>Экспоненциальная аппроксимация y=a*EXP(b*x)+с, при а&gt;0 (следовательно y&gt;c)</t>
  </si>
  <si>
    <t>Экспоненциальная аппроксимация y=a*EXP(b*x)+с, при а&lt;0 (следовательно y&lt;c)</t>
  </si>
  <si>
    <t>ŷ - функция РОСТ()</t>
  </si>
  <si>
    <t>ŷ - функция ЛГРФПРИБЛ()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</si>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</sst>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0.0"/>
    <numFmt numFmtId="166" formatCode="0.000"/>
    <numFmt numFmtId="167" formatCode="0.0000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u/>
      <sz val="12"/>
      <color theme="10"/>
      <name val="Arial Narrow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  <font>
      <b/>
      <vertAlign val="superscript"/>
      <sz val="11"/>
      <color theme="1"/>
      <name val="Calibri"/>
      <family val="2"/>
      <charset val="204"/>
      <scheme val="minor"/>
    </font>
    <font>
      <sz val="20"/>
      <color theme="0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0"/>
      <name val="MS Sans Serif"/>
      <family val="2"/>
    </font>
    <font>
      <sz val="8"/>
      <name val="Helv"/>
    </font>
    <font>
      <b/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vertAlign val="subscript"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2"/>
      <color theme="1" tint="0.14999847407452621"/>
      <name val="Calibri"/>
      <family val="2"/>
      <charset val="204"/>
      <scheme val="minor"/>
    </font>
    <font>
      <sz val="14"/>
      <color theme="1" tint="0.14999847407452621"/>
      <name val="Calibri"/>
      <family val="2"/>
      <charset val="204"/>
      <scheme val="minor"/>
    </font>
    <font>
      <b/>
      <sz val="11"/>
      <color theme="0"/>
      <name val="Calibri"/>
      <family val="2"/>
      <charset val="204"/>
    </font>
    <font>
      <i/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8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>
      <alignment horizontal="left"/>
    </xf>
    <xf numFmtId="0" fontId="5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0" borderId="0" xfId="0" applyFont="1"/>
    <xf numFmtId="0" fontId="2" fillId="0" borderId="0" xfId="1"/>
    <xf numFmtId="0" fontId="1" fillId="0" borderId="1" xfId="0" applyFont="1" applyBorder="1"/>
    <xf numFmtId="165" fontId="0" fillId="0" borderId="0" xfId="0" applyNumberFormat="1"/>
    <xf numFmtId="0" fontId="9" fillId="3" borderId="0" xfId="1" applyFont="1" applyFill="1" applyAlignment="1">
      <alignment vertical="center" wrapText="1"/>
    </xf>
    <xf numFmtId="0" fontId="12" fillId="4" borderId="0" xfId="0" applyFont="1" applyFill="1" applyBorder="1"/>
    <xf numFmtId="0" fontId="12" fillId="4" borderId="2" xfId="0" applyFont="1" applyFill="1" applyBorder="1"/>
    <xf numFmtId="166" fontId="6" fillId="0" borderId="1" xfId="0" applyNumberFormat="1" applyFont="1" applyFill="1" applyBorder="1"/>
    <xf numFmtId="165" fontId="0" fillId="0" borderId="1" xfId="0" applyNumberFormat="1" applyFont="1" applyFill="1" applyBorder="1"/>
    <xf numFmtId="0" fontId="8" fillId="2" borderId="0" xfId="7" applyFont="1" applyFill="1" applyAlignment="1" applyProtection="1">
      <alignment vertical="center"/>
    </xf>
    <xf numFmtId="0" fontId="5" fillId="5" borderId="0" xfId="4" applyFill="1" applyAlignment="1" applyProtection="1"/>
    <xf numFmtId="0" fontId="16" fillId="5" borderId="0" xfId="0" applyFont="1" applyFill="1" applyAlignment="1"/>
    <xf numFmtId="0" fontId="17" fillId="5" borderId="0" xfId="0" applyFont="1" applyFill="1" applyAlignment="1">
      <alignment vertical="center"/>
    </xf>
    <xf numFmtId="0" fontId="0" fillId="6" borderId="0" xfId="0" applyFill="1"/>
    <xf numFmtId="0" fontId="0" fillId="6" borderId="0" xfId="0" applyFont="1" applyFill="1"/>
    <xf numFmtId="0" fontId="18" fillId="4" borderId="2" xfId="0" applyFont="1" applyFill="1" applyBorder="1"/>
    <xf numFmtId="0" fontId="13" fillId="0" borderId="0" xfId="0" applyFont="1"/>
    <xf numFmtId="0" fontId="19" fillId="0" borderId="0" xfId="0" applyFont="1"/>
    <xf numFmtId="0" fontId="13" fillId="0" borderId="0" xfId="0" applyFont="1" applyBorder="1"/>
    <xf numFmtId="0" fontId="0" fillId="0" borderId="0" xfId="0" applyAlignment="1"/>
    <xf numFmtId="167" fontId="0" fillId="0" borderId="1" xfId="0" applyNumberFormat="1" applyBorder="1"/>
    <xf numFmtId="165" fontId="0" fillId="0" borderId="1" xfId="0" applyNumberFormat="1" applyBorder="1"/>
    <xf numFmtId="0" fontId="1" fillId="0" borderId="1" xfId="0" applyFont="1" applyFill="1" applyBorder="1"/>
    <xf numFmtId="0" fontId="8" fillId="2" borderId="0" xfId="4" applyFont="1" applyFill="1" applyAlignment="1" applyProtection="1">
      <alignment horizontal="center" vertical="center"/>
    </xf>
    <xf numFmtId="0" fontId="5" fillId="5" borderId="0" xfId="4" applyFill="1" applyAlignment="1" applyProtection="1">
      <alignment horizontal="right"/>
    </xf>
  </cellXfs>
  <cellStyles count="8">
    <cellStyle name="Currency_TapePivot" xfId="3"/>
    <cellStyle name="Normal_ALLOC1" xfId="5"/>
    <cellStyle name="Гиперссылка" xfId="4" builtinId="8"/>
    <cellStyle name="Гиперссылка 2" xfId="2"/>
    <cellStyle name="Гиперссылка 3" xfId="7"/>
    <cellStyle name="Обычный" xfId="0" builtinId="0"/>
    <cellStyle name="Обычный 2" xfId="1"/>
    <cellStyle name="Обычный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Экспонента!$I$5</c:f>
          <c:strCache>
            <c:ptCount val="1"/>
            <c:pt idx="0">
              <c:v>Экспоненциальная аппроксимация y=10,1890*EXP(0,0573x)</c:v>
            </c:pt>
          </c:strCache>
        </c:strRef>
      </c:tx>
      <c:layout>
        <c:manualLayout>
          <c:xMode val="edge"/>
          <c:yMode val="edge"/>
          <c:x val="0.1570901194353963"/>
          <c:y val="2.8985507246376812E-2"/>
        </c:manualLayout>
      </c:layout>
      <c:overlay val="1"/>
      <c:txPr>
        <a:bodyPr/>
        <a:lstStyle/>
        <a:p>
          <a:pPr>
            <a:defRPr sz="1400" b="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6740701237046566E-2"/>
          <c:y val="0.17630259231294718"/>
          <c:w val="0.87381037529671346"/>
          <c:h val="0.66303038147628812"/>
        </c:manualLayout>
      </c:layout>
      <c:scatterChart>
        <c:scatterStyle val="lineMarker"/>
        <c:varyColors val="0"/>
        <c:ser>
          <c:idx val="0"/>
          <c:order val="0"/>
          <c:tx>
            <c:strRef>
              <c:f>Экспонента!$C$25</c:f>
              <c:strCache>
                <c:ptCount val="1"/>
                <c:pt idx="0">
                  <c:v>y</c:v>
                </c:pt>
              </c:strCache>
            </c:strRef>
          </c:tx>
          <c:spPr>
            <a:ln w="22225">
              <a:prstDash val="sysDot"/>
            </a:ln>
          </c:spPr>
          <c:marker>
            <c:symbol val="circle"/>
            <c:size val="5"/>
          </c:marker>
          <c:trendline>
            <c:trendlineType val="exp"/>
            <c:dispRSqr val="0"/>
            <c:dispEq val="1"/>
            <c:trendlineLbl>
              <c:layout>
                <c:manualLayout>
                  <c:x val="5.1538810091735276E-2"/>
                  <c:y val="-0.12058630352365375"/>
                </c:manualLayout>
              </c:layout>
              <c:numFmt formatCode="#,##0.0000" sourceLinked="0"/>
              <c:spPr>
                <a:solidFill>
                  <a:schemeClr val="bg1">
                    <a:lumMod val="85000"/>
                  </a:schemeClr>
                </a:solidFill>
              </c:spPr>
              <c:txPr>
                <a:bodyPr anchor="b" anchorCtr="1"/>
                <a:lstStyle/>
                <a:p>
                  <a:pPr>
                    <a:defRPr sz="1400"/>
                  </a:pPr>
                  <a:endParaRPr lang="ru-RU"/>
                </a:p>
              </c:txPr>
            </c:trendlineLbl>
          </c:trendline>
          <c:xVal>
            <c:numRef>
              <c:f>Экспонента!$B$26:$B$45</c:f>
              <c:numCache>
                <c:formatCode>0.0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</c:numCache>
            </c:numRef>
          </c:xVal>
          <c:yVal>
            <c:numRef>
              <c:f>Экспонента!$C$26:$C$45</c:f>
              <c:numCache>
                <c:formatCode>0.0</c:formatCode>
                <c:ptCount val="20"/>
                <c:pt idx="0">
                  <c:v>8</c:v>
                </c:pt>
                <c:pt idx="1">
                  <c:v>19</c:v>
                </c:pt>
                <c:pt idx="2">
                  <c:v>5</c:v>
                </c:pt>
                <c:pt idx="3">
                  <c:v>19</c:v>
                </c:pt>
                <c:pt idx="4">
                  <c:v>26</c:v>
                </c:pt>
                <c:pt idx="5">
                  <c:v>17</c:v>
                </c:pt>
                <c:pt idx="6">
                  <c:v>8</c:v>
                </c:pt>
                <c:pt idx="7">
                  <c:v>24</c:v>
                </c:pt>
                <c:pt idx="8">
                  <c:v>19</c:v>
                </c:pt>
                <c:pt idx="9">
                  <c:v>29</c:v>
                </c:pt>
                <c:pt idx="10">
                  <c:v>21</c:v>
                </c:pt>
                <c:pt idx="11">
                  <c:v>18</c:v>
                </c:pt>
                <c:pt idx="12">
                  <c:v>34</c:v>
                </c:pt>
                <c:pt idx="13">
                  <c:v>15</c:v>
                </c:pt>
                <c:pt idx="14">
                  <c:v>26</c:v>
                </c:pt>
                <c:pt idx="15">
                  <c:v>33</c:v>
                </c:pt>
                <c:pt idx="16">
                  <c:v>22</c:v>
                </c:pt>
                <c:pt idx="17">
                  <c:v>36</c:v>
                </c:pt>
                <c:pt idx="18">
                  <c:v>24</c:v>
                </c:pt>
                <c:pt idx="19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E0-4373-A942-DF6EE6F594B3}"/>
            </c:ext>
          </c:extLst>
        </c:ser>
        <c:ser>
          <c:idx val="1"/>
          <c:order val="1"/>
          <c:tx>
            <c:strRef>
              <c:f>Экспонента!$E$24</c:f>
              <c:strCache>
                <c:ptCount val="1"/>
                <c:pt idx="0">
                  <c:v>Аппроксимирующая кривая</c:v>
                </c:pt>
              </c:strCache>
            </c:strRef>
          </c:tx>
          <c:marker>
            <c:symbol val="none"/>
          </c:marker>
          <c:xVal>
            <c:numRef>
              <c:f>Экспонента!$B$26:$B$45</c:f>
              <c:numCache>
                <c:formatCode>0.0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</c:numCache>
            </c:numRef>
          </c:xVal>
          <c:yVal>
            <c:numRef>
              <c:f>Экспонента!$E$26:$E$45</c:f>
              <c:numCache>
                <c:formatCode>0.000</c:formatCode>
                <c:ptCount val="20"/>
                <c:pt idx="0">
                  <c:v>11.425535424960282</c:v>
                </c:pt>
                <c:pt idx="1">
                  <c:v>12.098977317121431</c:v>
                </c:pt>
                <c:pt idx="2">
                  <c:v>12.812113102413122</c:v>
                </c:pt>
                <c:pt idx="3">
                  <c:v>13.567282411277413</c:v>
                </c:pt>
                <c:pt idx="4">
                  <c:v>14.366962776240888</c:v>
                </c:pt>
                <c:pt idx="5">
                  <c:v>15.213777760114967</c:v>
                </c:pt>
                <c:pt idx="6">
                  <c:v>16.110505563287187</c:v>
                </c:pt>
                <c:pt idx="7">
                  <c:v>17.060088138341918</c:v>
                </c:pt>
                <c:pt idx="8">
                  <c:v>18.065640841913435</c:v>
                </c:pt>
                <c:pt idx="9">
                  <c:v>19.130462655436823</c:v>
                </c:pt>
                <c:pt idx="10">
                  <c:v>20.258047008328571</c:v>
                </c:pt>
                <c:pt idx="11">
                  <c:v>21.452093239105167</c:v>
                </c:pt>
                <c:pt idx="12">
                  <c:v>22.716518732040925</c:v>
                </c:pt>
                <c:pt idx="13">
                  <c:v>24.055471769182549</c:v>
                </c:pt>
                <c:pt idx="14">
                  <c:v>25.473345139884891</c:v>
                </c:pt>
                <c:pt idx="15">
                  <c:v>26.974790552517504</c:v>
                </c:pt>
                <c:pt idx="16">
                  <c:v>28.564733895623565</c:v>
                </c:pt>
                <c:pt idx="17">
                  <c:v>30.248391398599217</c:v>
                </c:pt>
                <c:pt idx="18">
                  <c:v>32.03128674491289</c:v>
                </c:pt>
                <c:pt idx="19">
                  <c:v>33.919269194008955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1E0-4373-A942-DF6EE6F59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97536"/>
        <c:axId val="35307904"/>
      </c:scatterChart>
      <c:valAx>
        <c:axId val="352975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5.9097010267853203E-3"/>
              <c:y val="1.5022759836179888E-2"/>
            </c:manualLayout>
          </c:layout>
          <c:overlay val="0"/>
        </c:title>
        <c:numFmt formatCode="0.0" sourceLinked="1"/>
        <c:majorTickMark val="out"/>
        <c:minorTickMark val="out"/>
        <c:tickLblPos val="nextTo"/>
        <c:txPr>
          <a:bodyPr/>
          <a:lstStyle/>
          <a:p>
            <a:pPr>
              <a:defRPr lang="en-GB"/>
            </a:pPr>
            <a:endParaRPr lang="ru-RU"/>
          </a:p>
        </c:txPr>
        <c:crossAx val="35307904"/>
        <c:crosses val="autoZero"/>
        <c:crossBetween val="midCat"/>
      </c:valAx>
      <c:valAx>
        <c:axId val="353079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ru-RU"/>
          </a:p>
        </c:txPr>
        <c:crossAx val="35297536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>
            <a:defRPr lang="en-GB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Экспонента2!$I$5</c:f>
          <c:strCache>
            <c:ptCount val="1"/>
            <c:pt idx="0">
              <c:v>Экспоненциальная аппроксимация y=6,0182*EXP(0,1461x)-22,8557</c:v>
            </c:pt>
          </c:strCache>
        </c:strRef>
      </c:tx>
      <c:layout>
        <c:manualLayout>
          <c:xMode val="edge"/>
          <c:yMode val="edge"/>
          <c:x val="0.1570901194353963"/>
          <c:y val="2.8985507246376812E-2"/>
        </c:manualLayout>
      </c:layout>
      <c:overlay val="1"/>
      <c:txPr>
        <a:bodyPr/>
        <a:lstStyle/>
        <a:p>
          <a:pPr>
            <a:defRPr sz="1200" b="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6740701237046566E-2"/>
          <c:y val="0.17630259231294718"/>
          <c:w val="0.87381037529671346"/>
          <c:h val="0.66303038147628812"/>
        </c:manualLayout>
      </c:layout>
      <c:scatterChart>
        <c:scatterStyle val="lineMarker"/>
        <c:varyColors val="0"/>
        <c:ser>
          <c:idx val="0"/>
          <c:order val="0"/>
          <c:tx>
            <c:strRef>
              <c:f>Экспонента2!$C$25</c:f>
              <c:strCache>
                <c:ptCount val="1"/>
                <c:pt idx="0">
                  <c:v>y</c:v>
                </c:pt>
              </c:strCache>
            </c:strRef>
          </c:tx>
          <c:spPr>
            <a:ln w="22225">
              <a:prstDash val="sysDot"/>
            </a:ln>
          </c:spPr>
          <c:marker>
            <c:symbol val="circle"/>
            <c:size val="5"/>
          </c:marker>
          <c:xVal>
            <c:numRef>
              <c:f>Экспонента2!$B$26:$B$45</c:f>
              <c:numCache>
                <c:formatCode>0.0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</c:numCache>
            </c:numRef>
          </c:xVal>
          <c:yVal>
            <c:numRef>
              <c:f>Экспонента2!$C$26:$C$45</c:f>
              <c:numCache>
                <c:formatCode>0.0</c:formatCode>
                <c:ptCount val="20"/>
                <c:pt idx="0">
                  <c:v>-3.524525907076189</c:v>
                </c:pt>
                <c:pt idx="1">
                  <c:v>-15.533643598828473</c:v>
                </c:pt>
                <c:pt idx="2">
                  <c:v>26.676622785477406</c:v>
                </c:pt>
                <c:pt idx="3">
                  <c:v>39.154845485377137</c:v>
                </c:pt>
                <c:pt idx="4">
                  <c:v>18.960350768209643</c:v>
                </c:pt>
                <c:pt idx="5">
                  <c:v>7.1655999005340263</c:v>
                </c:pt>
                <c:pt idx="6">
                  <c:v>-15.140902726814655</c:v>
                </c:pt>
                <c:pt idx="7">
                  <c:v>-2.8510576067611595</c:v>
                </c:pt>
                <c:pt idx="8">
                  <c:v>-22.832831703208051</c:v>
                </c:pt>
                <c:pt idx="9">
                  <c:v>-6.9249595016976357</c:v>
                </c:pt>
                <c:pt idx="10">
                  <c:v>31.069529141924818</c:v>
                </c:pt>
                <c:pt idx="11">
                  <c:v>4.3912141050050764</c:v>
                </c:pt>
                <c:pt idx="12">
                  <c:v>26.333940313291166</c:v>
                </c:pt>
                <c:pt idx="13">
                  <c:v>58.256610769563004</c:v>
                </c:pt>
                <c:pt idx="14">
                  <c:v>57.597590591328057</c:v>
                </c:pt>
                <c:pt idx="15">
                  <c:v>80.892300142191075</c:v>
                </c:pt>
                <c:pt idx="16">
                  <c:v>104.79470333103396</c:v>
                </c:pt>
                <c:pt idx="17">
                  <c:v>120.1035534799025</c:v>
                </c:pt>
                <c:pt idx="18">
                  <c:v>204.79445009943271</c:v>
                </c:pt>
                <c:pt idx="19">
                  <c:v>223.05899312277546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F8-492E-8E69-327B23DA4875}"/>
            </c:ext>
          </c:extLst>
        </c:ser>
        <c:ser>
          <c:idx val="1"/>
          <c:order val="1"/>
          <c:tx>
            <c:strRef>
              <c:f>Экспонента2!$E$24</c:f>
              <c:strCache>
                <c:ptCount val="1"/>
                <c:pt idx="0">
                  <c:v>Аппроксимирующая кривая</c:v>
                </c:pt>
              </c:strCache>
            </c:strRef>
          </c:tx>
          <c:marker>
            <c:symbol val="none"/>
          </c:marker>
          <c:xVal>
            <c:numRef>
              <c:f>Экспонента2!$B$26:$B$45</c:f>
              <c:numCache>
                <c:formatCode>0.0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</c:numCache>
            </c:numRef>
          </c:xVal>
          <c:yVal>
            <c:numRef>
              <c:f>Экспонента2!$E$26:$E$45</c:f>
              <c:numCache>
                <c:formatCode>0.000</c:formatCode>
                <c:ptCount val="20"/>
                <c:pt idx="0">
                  <c:v>-14.794709664974222</c:v>
                </c:pt>
                <c:pt idx="1">
                  <c:v>-13.526418664929263</c:v>
                </c:pt>
                <c:pt idx="2">
                  <c:v>-12.058577848919683</c:v>
                </c:pt>
                <c:pt idx="3">
                  <c:v>-10.359790535071923</c:v>
                </c:pt>
                <c:pt idx="4">
                  <c:v>-8.3937201640792818</c:v>
                </c:pt>
                <c:pt idx="5">
                  <c:v>-6.1183130709218041</c:v>
                </c:pt>
                <c:pt idx="6">
                  <c:v>-3.4848989693821224</c:v>
                </c:pt>
                <c:pt idx="7">
                  <c:v>-0.43714990898658712</c:v>
                </c:pt>
                <c:pt idx="8">
                  <c:v>3.090124563232191</c:v>
                </c:pt>
                <c:pt idx="9">
                  <c:v>7.1723718072856713</c:v>
                </c:pt>
                <c:pt idx="10">
                  <c:v>11.896909886994436</c:v>
                </c:pt>
                <c:pt idx="11">
                  <c:v>17.364795277604493</c:v>
                </c:pt>
                <c:pt idx="12">
                  <c:v>23.692984433969542</c:v>
                </c:pt>
                <c:pt idx="13">
                  <c:v>31.01683545460488</c:v>
                </c:pt>
                <c:pt idx="14">
                  <c:v>39.493003351468332</c:v>
                </c:pt>
                <c:pt idx="15">
                  <c:v>49.302790854435088</c:v>
                </c:pt>
                <c:pt idx="16">
                  <c:v>60.656026423184599</c:v>
                </c:pt>
                <c:pt idx="17">
                  <c:v>73.795552416029693</c:v>
                </c:pt>
                <c:pt idx="18">
                  <c:v>89.002419416294757</c:v>
                </c:pt>
                <c:pt idx="19">
                  <c:v>106.60189782135078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DF8-492E-8E69-327B23DA4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71264"/>
        <c:axId val="35373440"/>
      </c:scatterChart>
      <c:valAx>
        <c:axId val="353712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5.9097010267853203E-3"/>
              <c:y val="1.5022759836179888E-2"/>
            </c:manualLayout>
          </c:layout>
          <c:overlay val="0"/>
        </c:title>
        <c:numFmt formatCode="0.0" sourceLinked="1"/>
        <c:majorTickMark val="out"/>
        <c:minorTickMark val="out"/>
        <c:tickLblPos val="nextTo"/>
        <c:txPr>
          <a:bodyPr/>
          <a:lstStyle/>
          <a:p>
            <a:pPr>
              <a:defRPr lang="en-GB"/>
            </a:pPr>
            <a:endParaRPr lang="ru-RU"/>
          </a:p>
        </c:txPr>
        <c:crossAx val="35373440"/>
        <c:crosses val="autoZero"/>
        <c:crossBetween val="midCat"/>
      </c:valAx>
      <c:valAx>
        <c:axId val="353734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ru-RU"/>
          </a:p>
        </c:txPr>
        <c:crossAx val="35371264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>
            <a:defRPr lang="en-GB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Экспонента3!$I$5</c:f>
          <c:strCache>
            <c:ptCount val="1"/>
            <c:pt idx="0">
              <c:v>Экспоненциальная аппроксимация y=-3,5855*EXP(0,2082x)+30,1436</c:v>
            </c:pt>
          </c:strCache>
        </c:strRef>
      </c:tx>
      <c:layout>
        <c:manualLayout>
          <c:xMode val="edge"/>
          <c:yMode val="edge"/>
          <c:x val="0.1570901194353963"/>
          <c:y val="2.8985507246376812E-2"/>
        </c:manualLayout>
      </c:layout>
      <c:overlay val="1"/>
      <c:txPr>
        <a:bodyPr/>
        <a:lstStyle/>
        <a:p>
          <a:pPr>
            <a:defRPr sz="1200" b="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6740701237046566E-2"/>
          <c:y val="0.17630259231294718"/>
          <c:w val="0.87381037529671346"/>
          <c:h val="0.66303038147628812"/>
        </c:manualLayout>
      </c:layout>
      <c:scatterChart>
        <c:scatterStyle val="lineMarker"/>
        <c:varyColors val="0"/>
        <c:ser>
          <c:idx val="0"/>
          <c:order val="0"/>
          <c:tx>
            <c:strRef>
              <c:f>Экспонента3!$C$25</c:f>
              <c:strCache>
                <c:ptCount val="1"/>
                <c:pt idx="0">
                  <c:v>y</c:v>
                </c:pt>
              </c:strCache>
            </c:strRef>
          </c:tx>
          <c:spPr>
            <a:ln w="22225">
              <a:prstDash val="sysDot"/>
            </a:ln>
          </c:spPr>
          <c:marker>
            <c:symbol val="circle"/>
            <c:size val="5"/>
          </c:marker>
          <c:xVal>
            <c:numRef>
              <c:f>Экспонента3!$B$26:$B$45</c:f>
              <c:numCache>
                <c:formatCode>0.0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</c:numCache>
            </c:numRef>
          </c:xVal>
          <c:yVal>
            <c:numRef>
              <c:f>Экспонента3!$C$26:$C$45</c:f>
              <c:numCache>
                <c:formatCode>0.0</c:formatCode>
                <c:ptCount val="20"/>
                <c:pt idx="0">
                  <c:v>18.524525907076189</c:v>
                </c:pt>
                <c:pt idx="1">
                  <c:v>21.533643598828473</c:v>
                </c:pt>
                <c:pt idx="2">
                  <c:v>18.323377214522594</c:v>
                </c:pt>
                <c:pt idx="3">
                  <c:v>29.845154514622863</c:v>
                </c:pt>
                <c:pt idx="4">
                  <c:v>24.039649231790357</c:v>
                </c:pt>
                <c:pt idx="5">
                  <c:v>-19.165599900534026</c:v>
                </c:pt>
                <c:pt idx="6">
                  <c:v>-7.8590972731853448</c:v>
                </c:pt>
                <c:pt idx="7">
                  <c:v>-12.148942393238841</c:v>
                </c:pt>
                <c:pt idx="8">
                  <c:v>-10.167168296791949</c:v>
                </c:pt>
                <c:pt idx="9">
                  <c:v>-1.0750404983023643</c:v>
                </c:pt>
                <c:pt idx="10">
                  <c:v>-40.069529141924818</c:v>
                </c:pt>
                <c:pt idx="11">
                  <c:v>-47.391214105005076</c:v>
                </c:pt>
                <c:pt idx="12">
                  <c:v>-43.333940313291166</c:v>
                </c:pt>
                <c:pt idx="13">
                  <c:v>-100.256610769563</c:v>
                </c:pt>
                <c:pt idx="14">
                  <c:v>-25.597590591328057</c:v>
                </c:pt>
                <c:pt idx="15">
                  <c:v>-77.892300142191075</c:v>
                </c:pt>
                <c:pt idx="16">
                  <c:v>-142.79470333103396</c:v>
                </c:pt>
                <c:pt idx="17">
                  <c:v>-124.1035534799025</c:v>
                </c:pt>
                <c:pt idx="18">
                  <c:v>-182.79445009943271</c:v>
                </c:pt>
                <c:pt idx="19">
                  <c:v>-172.05899312277546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CE-4966-B106-D2235A957CD6}"/>
            </c:ext>
          </c:extLst>
        </c:ser>
        <c:ser>
          <c:idx val="1"/>
          <c:order val="1"/>
          <c:tx>
            <c:strRef>
              <c:f>Экспонента3!$E$24</c:f>
              <c:strCache>
                <c:ptCount val="1"/>
                <c:pt idx="0">
                  <c:v>Аппроксимирующая кривая</c:v>
                </c:pt>
              </c:strCache>
            </c:strRef>
          </c:tx>
          <c:marker>
            <c:symbol val="none"/>
          </c:marker>
          <c:xVal>
            <c:numRef>
              <c:f>Экспонента3!$B$26:$B$45</c:f>
              <c:numCache>
                <c:formatCode>0.0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</c:numCache>
            </c:numRef>
          </c:xVal>
          <c:yVal>
            <c:numRef>
              <c:f>Экспонента3!$E$26:$E$45</c:f>
              <c:numCache>
                <c:formatCode>0.000</c:formatCode>
                <c:ptCount val="20"/>
                <c:pt idx="0">
                  <c:v>24.706024264644547</c:v>
                </c:pt>
                <c:pt idx="1">
                  <c:v>23.447328640846887</c:v>
                </c:pt>
                <c:pt idx="2">
                  <c:v>21.897269184180004</c:v>
                </c:pt>
                <c:pt idx="3">
                  <c:v>19.988400770104491</c:v>
                </c:pt>
                <c:pt idx="4">
                  <c:v>17.637666024683536</c:v>
                </c:pt>
                <c:pt idx="5">
                  <c:v>14.742781389062596</c:v>
                </c:pt>
                <c:pt idx="6">
                  <c:v>11.177786627370129</c:v>
                </c:pt>
                <c:pt idx="7">
                  <c:v>6.7875641312779145</c:v>
                </c:pt>
                <c:pt idx="8">
                  <c:v>1.3810895489579593</c:v>
                </c:pt>
                <c:pt idx="9">
                  <c:v>-5.2768799355703706</c:v>
                </c:pt>
                <c:pt idx="10">
                  <c:v>-13.476041326594377</c:v>
                </c:pt>
                <c:pt idx="11">
                  <c:v>-23.573150914176274</c:v>
                </c:pt>
                <c:pt idx="12">
                  <c:v>-36.007547209296099</c:v>
                </c:pt>
                <c:pt idx="13">
                  <c:v>-51.320267139982427</c:v>
                </c:pt>
                <c:pt idx="14">
                  <c:v>-70.177587279253345</c:v>
                </c:pt>
                <c:pt idx="15">
                  <c:v>-93.400014414640395</c:v>
                </c:pt>
                <c:pt idx="16">
                  <c:v>-121.99798687708437</c:v>
                </c:pt>
                <c:pt idx="17">
                  <c:v>-157.21584004095325</c:v>
                </c:pt>
                <c:pt idx="18">
                  <c:v>-200.58594899188108</c:v>
                </c:pt>
                <c:pt idx="19">
                  <c:v>-253.99540418107725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7CE-4966-B106-D2235A957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51744"/>
        <c:axId val="35953664"/>
      </c:scatterChart>
      <c:valAx>
        <c:axId val="359517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5.9097010267853203E-3"/>
              <c:y val="1.5022759836179888E-2"/>
            </c:manualLayout>
          </c:layout>
          <c:overlay val="0"/>
        </c:title>
        <c:numFmt formatCode="0.0" sourceLinked="1"/>
        <c:majorTickMark val="out"/>
        <c:minorTickMark val="out"/>
        <c:tickLblPos val="nextTo"/>
        <c:txPr>
          <a:bodyPr/>
          <a:lstStyle/>
          <a:p>
            <a:pPr>
              <a:defRPr lang="en-GB"/>
            </a:pPr>
            <a:endParaRPr lang="ru-RU"/>
          </a:p>
        </c:txPr>
        <c:crossAx val="35953664"/>
        <c:crosses val="autoZero"/>
        <c:crossBetween val="midCat"/>
      </c:valAx>
      <c:valAx>
        <c:axId val="359536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ru-RU"/>
          </a:p>
        </c:txPr>
        <c:crossAx val="35951744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>
            <a:defRPr lang="en-GB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s://excel2.ru/gruppy-statey/statisticheskiy-analiz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reshenie-sistemy-lineynyh-algebraicheskih-uravneniy-slau-metodom-obratnoy-matricy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reshenie-sistemy-lineynyh-algebraicheskih-uravneniy-slau-metodom-obratnoy-matricy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xcel2.ru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workbookViewId="0">
      <selection activeCell="M2" sqref="M2"/>
    </sheetView>
  </sheetViews>
  <sheetFormatPr defaultRowHeight="15" x14ac:dyDescent="0.25"/>
  <cols>
    <col min="1" max="1" width="5.42578125" customWidth="1"/>
    <col min="2" max="5" width="13.7109375" customWidth="1"/>
    <col min="6" max="6" width="18.28515625" customWidth="1"/>
    <col min="7" max="7" width="24.85546875" bestFit="1" customWidth="1"/>
    <col min="8" max="8" width="3" customWidth="1"/>
    <col min="9" max="9" width="13.85546875" customWidth="1"/>
    <col min="10" max="12" width="9.42578125" bestFit="1" customWidth="1"/>
    <col min="13" max="13" width="12.28515625" bestFit="1" customWidth="1"/>
    <col min="272" max="273" width="10" customWidth="1"/>
    <col min="353" max="354" width="8.5703125" customWidth="1"/>
  </cols>
  <sheetData>
    <row r="1" spans="1:15" ht="26.25" x14ac:dyDescent="0.25">
      <c r="A1" s="10" t="s">
        <v>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5" ht="15.75" x14ac:dyDescent="0.25">
      <c r="A2" s="11" t="s">
        <v>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25" t="s">
        <v>31</v>
      </c>
    </row>
    <row r="3" spans="1:15" ht="18.75" x14ac:dyDescent="0.25">
      <c r="A3" s="13" t="s">
        <v>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5" x14ac:dyDescent="0.25">
      <c r="A4" s="15" t="s">
        <v>15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5" x14ac:dyDescent="0.25">
      <c r="I5" s="20" t="str">
        <f ca="1">"Экспоненциальная аппроксимация y="&amp;TEXT(J12,"0,0000")&amp;"*EXP("&amp;TEXT(J10,"0,0000")&amp;"x)"</f>
        <v>Экспоненциальная аппроксимация y=10,1890*EXP(0,0573x)</v>
      </c>
    </row>
    <row r="6" spans="1:15" x14ac:dyDescent="0.25">
      <c r="I6" t="s">
        <v>14</v>
      </c>
    </row>
    <row r="8" spans="1:15" x14ac:dyDescent="0.25">
      <c r="I8" s="1" t="s">
        <v>18</v>
      </c>
    </row>
    <row r="10" spans="1:15" x14ac:dyDescent="0.25">
      <c r="E10" s="4"/>
      <c r="I10" s="3" t="s">
        <v>11</v>
      </c>
      <c r="J10" s="21">
        <f ca="1">INDEX(LINEST($D$26:$D$45,$B$26:$B$45),1)</f>
        <v>5.7270129773282351E-2</v>
      </c>
      <c r="K10" s="21">
        <f ca="1">LN(GROWTH(C26:C45,B26:B45,MIN(B26:B45))/GROWTH(C26:C45,B26:B45,MAX(B26:B45)))/(MIN(B26:B45)-MAX(B26:B45))</f>
        <v>5.7270129773282344E-2</v>
      </c>
      <c r="L10" s="21">
        <f ca="1">LN(LOGEST(C26:C45,B26:B45))</f>
        <v>5.7270129773282295E-2</v>
      </c>
      <c r="O10" s="4"/>
    </row>
    <row r="11" spans="1:15" x14ac:dyDescent="0.25">
      <c r="E11" s="4"/>
      <c r="I11" s="3" t="s">
        <v>19</v>
      </c>
      <c r="J11" s="21">
        <f ca="1">INDEX(LINEST($D$26:$D$45,$B$26:$B$45),2)</f>
        <v>2.321310540464733</v>
      </c>
    </row>
    <row r="12" spans="1:15" x14ac:dyDescent="0.25">
      <c r="E12" s="4"/>
      <c r="I12" s="23" t="s">
        <v>12</v>
      </c>
      <c r="J12" s="21">
        <f ca="1">EXP(J11)</f>
        <v>10.189018681269291</v>
      </c>
      <c r="K12" s="21">
        <f ca="1">GROWTH($C$26:$C$45,$B$26:$B$45,0)</f>
        <v>10.189018681269291</v>
      </c>
      <c r="L12" s="21">
        <f ca="1">INDEX(LOGEST(C26:C45,B26:B45),,2)</f>
        <v>10.189018681269291</v>
      </c>
    </row>
    <row r="13" spans="1:15" x14ac:dyDescent="0.25">
      <c r="E13" s="4"/>
    </row>
    <row r="15" spans="1:15" x14ac:dyDescent="0.25">
      <c r="G15" s="4"/>
    </row>
    <row r="16" spans="1:15" ht="18.75" x14ac:dyDescent="0.35">
      <c r="A16" s="1" t="s">
        <v>8</v>
      </c>
      <c r="G16" s="4"/>
    </row>
    <row r="24" spans="1:7" x14ac:dyDescent="0.25">
      <c r="B24" s="17" t="s">
        <v>9</v>
      </c>
      <c r="C24" s="17" t="s">
        <v>16</v>
      </c>
      <c r="E24" s="19" t="s">
        <v>13</v>
      </c>
    </row>
    <row r="25" spans="1:7" x14ac:dyDescent="0.25">
      <c r="B25" s="6" t="s">
        <v>0</v>
      </c>
      <c r="C25" s="7" t="s">
        <v>1</v>
      </c>
      <c r="D25" s="7" t="s">
        <v>17</v>
      </c>
      <c r="E25" s="16" t="s">
        <v>10</v>
      </c>
      <c r="F25" s="16" t="s">
        <v>29</v>
      </c>
      <c r="G25" s="16" t="s">
        <v>30</v>
      </c>
    </row>
    <row r="26" spans="1:7" x14ac:dyDescent="0.25">
      <c r="A26" s="18">
        <v>1</v>
      </c>
      <c r="B26" s="9">
        <v>2</v>
      </c>
      <c r="C26" s="9">
        <f ca="1">B26+RANDBETWEEN(0,20)</f>
        <v>8</v>
      </c>
      <c r="D26" s="9">
        <f ca="1">LN(C26)</f>
        <v>2.0794415416798357</v>
      </c>
      <c r="E26" s="8">
        <f ca="1">$J$12*EXP($J$10*B26)</f>
        <v>11.425535424960282</v>
      </c>
      <c r="F26" s="8">
        <f ca="1">GROWTH($C$26:$C$45,$B$26:$B$45,B26)</f>
        <v>11.425535424960282</v>
      </c>
      <c r="G26" s="8">
        <f ca="1">INDEX(LOGEST($C$26:$C$45,$B$26:$B$45),,2)*LOGEST($C$26:$C$45,$B$26:$B$45)^B26</f>
        <v>11.425535424960282</v>
      </c>
    </row>
    <row r="27" spans="1:7" x14ac:dyDescent="0.25">
      <c r="A27" s="18">
        <v>2</v>
      </c>
      <c r="B27" s="9">
        <f>B26+1</f>
        <v>3</v>
      </c>
      <c r="C27" s="9">
        <f t="shared" ref="C27:C45" ca="1" si="0">B27+RANDBETWEEN(0,20)</f>
        <v>19</v>
      </c>
      <c r="D27" s="9">
        <f t="shared" ref="D27:D45" ca="1" si="1">LN(C27)</f>
        <v>2.9444389791664403</v>
      </c>
      <c r="E27" s="8">
        <f t="shared" ref="E27:E45" ca="1" si="2">$J$12*EXP($J$10*B27)</f>
        <v>12.098977317121431</v>
      </c>
      <c r="F27" s="8">
        <f t="shared" ref="F27:F45" ca="1" si="3">GROWTH($C$26:$C$45,$B$26:$B$45,B27)</f>
        <v>12.098977317121431</v>
      </c>
      <c r="G27" s="8">
        <f t="shared" ref="G27:G45" ca="1" si="4">INDEX(LOGEST($C$26:$C$45,$B$26:$B$45),,2)*LOGEST($C$26:$C$45,$B$26:$B$45)^B27</f>
        <v>12.098977317121429</v>
      </c>
    </row>
    <row r="28" spans="1:7" x14ac:dyDescent="0.25">
      <c r="A28" s="18">
        <v>3</v>
      </c>
      <c r="B28" s="9">
        <f t="shared" ref="B28:B45" si="5">B27+1</f>
        <v>4</v>
      </c>
      <c r="C28" s="9">
        <f t="shared" ca="1" si="0"/>
        <v>5</v>
      </c>
      <c r="D28" s="9">
        <f t="shared" ca="1" si="1"/>
        <v>1.6094379124341003</v>
      </c>
      <c r="E28" s="8">
        <f t="shared" ca="1" si="2"/>
        <v>12.812113102413122</v>
      </c>
      <c r="F28" s="8">
        <f t="shared" ca="1" si="3"/>
        <v>12.812113102413122</v>
      </c>
      <c r="G28" s="8">
        <f t="shared" ca="1" si="4"/>
        <v>12.81211310241312</v>
      </c>
    </row>
    <row r="29" spans="1:7" x14ac:dyDescent="0.25">
      <c r="A29" s="18">
        <v>4</v>
      </c>
      <c r="B29" s="9">
        <f t="shared" si="5"/>
        <v>5</v>
      </c>
      <c r="C29" s="9">
        <f t="shared" ca="1" si="0"/>
        <v>19</v>
      </c>
      <c r="D29" s="9">
        <f t="shared" ca="1" si="1"/>
        <v>2.9444389791664403</v>
      </c>
      <c r="E29" s="8">
        <f t="shared" ca="1" si="2"/>
        <v>13.567282411277413</v>
      </c>
      <c r="F29" s="8">
        <f t="shared" ca="1" si="3"/>
        <v>13.567282411277413</v>
      </c>
      <c r="G29" s="8">
        <f t="shared" ca="1" si="4"/>
        <v>13.567282411277411</v>
      </c>
    </row>
    <row r="30" spans="1:7" x14ac:dyDescent="0.25">
      <c r="A30" s="18">
        <v>5</v>
      </c>
      <c r="B30" s="9">
        <f t="shared" si="5"/>
        <v>6</v>
      </c>
      <c r="C30" s="9">
        <f t="shared" ca="1" si="0"/>
        <v>26</v>
      </c>
      <c r="D30" s="9">
        <f t="shared" ca="1" si="1"/>
        <v>3.2580965380214821</v>
      </c>
      <c r="E30" s="8">
        <f t="shared" ca="1" si="2"/>
        <v>14.366962776240888</v>
      </c>
      <c r="F30" s="8">
        <f t="shared" ca="1" si="3"/>
        <v>14.366962776240888</v>
      </c>
      <c r="G30" s="8">
        <f t="shared" ca="1" si="4"/>
        <v>14.366962776240884</v>
      </c>
    </row>
    <row r="31" spans="1:7" x14ac:dyDescent="0.25">
      <c r="A31" s="18">
        <v>6</v>
      </c>
      <c r="B31" s="9">
        <f t="shared" si="5"/>
        <v>7</v>
      </c>
      <c r="C31" s="9">
        <f t="shared" ca="1" si="0"/>
        <v>17</v>
      </c>
      <c r="D31" s="9">
        <f t="shared" ca="1" si="1"/>
        <v>2.8332133440562162</v>
      </c>
      <c r="E31" s="8">
        <f t="shared" ca="1" si="2"/>
        <v>15.213777760114967</v>
      </c>
      <c r="F31" s="8">
        <f t="shared" ca="1" si="3"/>
        <v>15.213777760114967</v>
      </c>
      <c r="G31" s="8">
        <f t="shared" ca="1" si="4"/>
        <v>15.21377776011496</v>
      </c>
    </row>
    <row r="32" spans="1:7" x14ac:dyDescent="0.25">
      <c r="A32" s="18">
        <v>7</v>
      </c>
      <c r="B32" s="9">
        <f t="shared" si="5"/>
        <v>8</v>
      </c>
      <c r="C32" s="9">
        <f t="shared" ca="1" si="0"/>
        <v>8</v>
      </c>
      <c r="D32" s="9">
        <f t="shared" ca="1" si="1"/>
        <v>2.0794415416798357</v>
      </c>
      <c r="E32" s="8">
        <f t="shared" ca="1" si="2"/>
        <v>16.110505563287187</v>
      </c>
      <c r="F32" s="8">
        <f t="shared" ca="1" si="3"/>
        <v>16.110505563287187</v>
      </c>
      <c r="G32" s="8">
        <f t="shared" ca="1" si="4"/>
        <v>16.11050556328718</v>
      </c>
    </row>
    <row r="33" spans="1:7" x14ac:dyDescent="0.25">
      <c r="A33" s="18">
        <v>8</v>
      </c>
      <c r="B33" s="9">
        <f t="shared" si="5"/>
        <v>9</v>
      </c>
      <c r="C33" s="9">
        <f t="shared" ca="1" si="0"/>
        <v>24</v>
      </c>
      <c r="D33" s="9">
        <f t="shared" ca="1" si="1"/>
        <v>3.1780538303479458</v>
      </c>
      <c r="E33" s="8">
        <f t="shared" ca="1" si="2"/>
        <v>17.060088138341918</v>
      </c>
      <c r="F33" s="8">
        <f t="shared" ca="1" si="3"/>
        <v>17.060088138341918</v>
      </c>
      <c r="G33" s="8">
        <f t="shared" ca="1" si="4"/>
        <v>17.060088138341914</v>
      </c>
    </row>
    <row r="34" spans="1:7" x14ac:dyDescent="0.25">
      <c r="A34" s="18">
        <v>9</v>
      </c>
      <c r="B34" s="9">
        <f t="shared" si="5"/>
        <v>10</v>
      </c>
      <c r="C34" s="9">
        <f t="shared" ca="1" si="0"/>
        <v>19</v>
      </c>
      <c r="D34" s="9">
        <f t="shared" ca="1" si="1"/>
        <v>2.9444389791664403</v>
      </c>
      <c r="E34" s="8">
        <f t="shared" ca="1" si="2"/>
        <v>18.065640841913435</v>
      </c>
      <c r="F34" s="8">
        <f t="shared" ca="1" si="3"/>
        <v>18.065640841913435</v>
      </c>
      <c r="G34" s="8">
        <f t="shared" ca="1" si="4"/>
        <v>18.065640841913428</v>
      </c>
    </row>
    <row r="35" spans="1:7" x14ac:dyDescent="0.25">
      <c r="A35" s="18">
        <v>10</v>
      </c>
      <c r="B35" s="9">
        <f t="shared" si="5"/>
        <v>11</v>
      </c>
      <c r="C35" s="9">
        <f t="shared" ca="1" si="0"/>
        <v>29</v>
      </c>
      <c r="D35" s="9">
        <f t="shared" ca="1" si="1"/>
        <v>3.3672958299864741</v>
      </c>
      <c r="E35" s="8">
        <f t="shared" ca="1" si="2"/>
        <v>19.130462655436823</v>
      </c>
      <c r="F35" s="8">
        <f t="shared" ca="1" si="3"/>
        <v>19.130462655436823</v>
      </c>
      <c r="G35" s="8">
        <f t="shared" ca="1" si="4"/>
        <v>19.130462655436812</v>
      </c>
    </row>
    <row r="36" spans="1:7" x14ac:dyDescent="0.25">
      <c r="A36" s="18">
        <v>11</v>
      </c>
      <c r="B36" s="9">
        <f t="shared" si="5"/>
        <v>12</v>
      </c>
      <c r="C36" s="9">
        <f t="shared" ca="1" si="0"/>
        <v>21</v>
      </c>
      <c r="D36" s="9">
        <f t="shared" ca="1" si="1"/>
        <v>3.044522437723423</v>
      </c>
      <c r="E36" s="8">
        <f t="shared" ca="1" si="2"/>
        <v>20.258047008328571</v>
      </c>
      <c r="F36" s="8">
        <f t="shared" ca="1" si="3"/>
        <v>20.258047008328571</v>
      </c>
      <c r="G36" s="8">
        <f t="shared" ca="1" si="4"/>
        <v>20.258047008328557</v>
      </c>
    </row>
    <row r="37" spans="1:7" x14ac:dyDescent="0.25">
      <c r="A37" s="18">
        <v>12</v>
      </c>
      <c r="B37" s="9">
        <f t="shared" si="5"/>
        <v>13</v>
      </c>
      <c r="C37" s="9">
        <f t="shared" ca="1" si="0"/>
        <v>18</v>
      </c>
      <c r="D37" s="9">
        <f t="shared" ca="1" si="1"/>
        <v>2.8903717578961645</v>
      </c>
      <c r="E37" s="8">
        <f t="shared" ca="1" si="2"/>
        <v>21.452093239105167</v>
      </c>
      <c r="F37" s="8">
        <f t="shared" ca="1" si="3"/>
        <v>21.452093239105167</v>
      </c>
      <c r="G37" s="8">
        <f t="shared" ca="1" si="4"/>
        <v>21.452093239105153</v>
      </c>
    </row>
    <row r="38" spans="1:7" x14ac:dyDescent="0.25">
      <c r="A38" s="18">
        <v>13</v>
      </c>
      <c r="B38" s="9">
        <f t="shared" si="5"/>
        <v>14</v>
      </c>
      <c r="C38" s="9">
        <f t="shared" ca="1" si="0"/>
        <v>34</v>
      </c>
      <c r="D38" s="9">
        <f t="shared" ca="1" si="1"/>
        <v>3.5263605246161616</v>
      </c>
      <c r="E38" s="8">
        <f t="shared" ca="1" si="2"/>
        <v>22.716518732040925</v>
      </c>
      <c r="F38" s="8">
        <f t="shared" ca="1" si="3"/>
        <v>22.716518732040925</v>
      </c>
      <c r="G38" s="8">
        <f t="shared" ca="1" si="4"/>
        <v>22.71651873204091</v>
      </c>
    </row>
    <row r="39" spans="1:7" x14ac:dyDescent="0.25">
      <c r="A39" s="18">
        <v>14</v>
      </c>
      <c r="B39" s="9">
        <f t="shared" si="5"/>
        <v>15</v>
      </c>
      <c r="C39" s="9">
        <f t="shared" ca="1" si="0"/>
        <v>15</v>
      </c>
      <c r="D39" s="9">
        <f t="shared" ca="1" si="1"/>
        <v>2.7080502011022101</v>
      </c>
      <c r="E39" s="8">
        <f t="shared" ca="1" si="2"/>
        <v>24.055471769182549</v>
      </c>
      <c r="F39" s="8">
        <f t="shared" ca="1" si="3"/>
        <v>24.055471769182549</v>
      </c>
      <c r="G39" s="8">
        <f t="shared" ca="1" si="4"/>
        <v>24.055471769182532</v>
      </c>
    </row>
    <row r="40" spans="1:7" x14ac:dyDescent="0.25">
      <c r="A40" s="18">
        <v>15</v>
      </c>
      <c r="B40" s="9">
        <f t="shared" si="5"/>
        <v>16</v>
      </c>
      <c r="C40" s="9">
        <f t="shared" ca="1" si="0"/>
        <v>26</v>
      </c>
      <c r="D40" s="9">
        <f t="shared" ca="1" si="1"/>
        <v>3.2580965380214821</v>
      </c>
      <c r="E40" s="8">
        <f t="shared" ca="1" si="2"/>
        <v>25.473345139884891</v>
      </c>
      <c r="F40" s="8">
        <f t="shared" ca="1" si="3"/>
        <v>25.473345139884891</v>
      </c>
      <c r="G40" s="8">
        <f t="shared" ca="1" si="4"/>
        <v>25.473345139884866</v>
      </c>
    </row>
    <row r="41" spans="1:7" x14ac:dyDescent="0.25">
      <c r="A41" s="18">
        <v>16</v>
      </c>
      <c r="B41" s="9">
        <f t="shared" si="5"/>
        <v>17</v>
      </c>
      <c r="C41" s="9">
        <f t="shared" ca="1" si="0"/>
        <v>33</v>
      </c>
      <c r="D41" s="9">
        <f t="shared" ca="1" si="1"/>
        <v>3.4965075614664802</v>
      </c>
      <c r="E41" s="8">
        <f t="shared" ca="1" si="2"/>
        <v>26.974790552517504</v>
      </c>
      <c r="F41" s="8">
        <f t="shared" ca="1" si="3"/>
        <v>26.974790552517504</v>
      </c>
      <c r="G41" s="8">
        <f t="shared" ca="1" si="4"/>
        <v>26.974790552517483</v>
      </c>
    </row>
    <row r="42" spans="1:7" x14ac:dyDescent="0.25">
      <c r="A42" s="18">
        <v>17</v>
      </c>
      <c r="B42" s="9">
        <f t="shared" si="5"/>
        <v>18</v>
      </c>
      <c r="C42" s="9">
        <f t="shared" ca="1" si="0"/>
        <v>22</v>
      </c>
      <c r="D42" s="9">
        <f t="shared" ca="1" si="1"/>
        <v>3.0910424533583161</v>
      </c>
      <c r="E42" s="8">
        <f t="shared" ca="1" si="2"/>
        <v>28.564733895623565</v>
      </c>
      <c r="F42" s="8">
        <f t="shared" ca="1" si="3"/>
        <v>28.564733895623565</v>
      </c>
      <c r="G42" s="8">
        <f t="shared" ca="1" si="4"/>
        <v>28.56473389562354</v>
      </c>
    </row>
    <row r="43" spans="1:7" x14ac:dyDescent="0.25">
      <c r="A43" s="18">
        <v>18</v>
      </c>
      <c r="B43" s="9">
        <f t="shared" si="5"/>
        <v>19</v>
      </c>
      <c r="C43" s="9">
        <f t="shared" ca="1" si="0"/>
        <v>36</v>
      </c>
      <c r="D43" s="9">
        <f t="shared" ca="1" si="1"/>
        <v>3.5835189384561099</v>
      </c>
      <c r="E43" s="8">
        <f t="shared" ca="1" si="2"/>
        <v>30.248391398599217</v>
      </c>
      <c r="F43" s="8">
        <f t="shared" ca="1" si="3"/>
        <v>30.248391398599217</v>
      </c>
      <c r="G43" s="8">
        <f t="shared" ca="1" si="4"/>
        <v>30.248391398599185</v>
      </c>
    </row>
    <row r="44" spans="1:7" x14ac:dyDescent="0.25">
      <c r="A44" s="18">
        <v>19</v>
      </c>
      <c r="B44" s="9">
        <f t="shared" si="5"/>
        <v>20</v>
      </c>
      <c r="C44" s="9">
        <f t="shared" ca="1" si="0"/>
        <v>24</v>
      </c>
      <c r="D44" s="9">
        <f t="shared" ca="1" si="1"/>
        <v>3.1780538303479458</v>
      </c>
      <c r="E44" s="8">
        <f t="shared" ca="1" si="2"/>
        <v>32.03128674491289</v>
      </c>
      <c r="F44" s="8">
        <f t="shared" ca="1" si="3"/>
        <v>32.03128674491289</v>
      </c>
      <c r="G44" s="8">
        <f t="shared" ca="1" si="4"/>
        <v>32.031286744912848</v>
      </c>
    </row>
    <row r="45" spans="1:7" x14ac:dyDescent="0.25">
      <c r="A45" s="18">
        <v>20</v>
      </c>
      <c r="B45" s="9">
        <f t="shared" si="5"/>
        <v>21</v>
      </c>
      <c r="C45" s="9">
        <f t="shared" ca="1" si="0"/>
        <v>36</v>
      </c>
      <c r="D45" s="9">
        <f t="shared" ca="1" si="1"/>
        <v>3.5835189384561099</v>
      </c>
      <c r="E45" s="8">
        <f t="shared" ca="1" si="2"/>
        <v>33.919269194008955</v>
      </c>
      <c r="F45" s="8">
        <f t="shared" ca="1" si="3"/>
        <v>33.919269194008955</v>
      </c>
      <c r="G45" s="8">
        <f t="shared" ca="1" si="4"/>
        <v>33.919269194008926</v>
      </c>
    </row>
  </sheetData>
  <hyperlinks>
    <hyperlink ref="A1:F1" r:id="rId1" display="Файл скачан с сайта excel2.ru &gt;&gt;&gt;"/>
    <hyperlink ref="A2" r:id="rId2"/>
    <hyperlink ref="M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selection activeCell="M2" sqref="M2"/>
    </sheetView>
  </sheetViews>
  <sheetFormatPr defaultRowHeight="15" x14ac:dyDescent="0.25"/>
  <cols>
    <col min="1" max="1" width="5.42578125" customWidth="1"/>
    <col min="2" max="7" width="13.7109375" customWidth="1"/>
    <col min="8" max="8" width="3" customWidth="1"/>
    <col min="9" max="9" width="8.28515625" customWidth="1"/>
    <col min="10" max="12" width="9.42578125" bestFit="1" customWidth="1"/>
    <col min="13" max="13" width="12.28515625" bestFit="1" customWidth="1"/>
    <col min="272" max="273" width="10" customWidth="1"/>
    <col min="353" max="354" width="8.5703125" customWidth="1"/>
  </cols>
  <sheetData>
    <row r="1" spans="1:15" ht="26.25" x14ac:dyDescent="0.25">
      <c r="A1" s="10" t="s">
        <v>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5" ht="15.75" x14ac:dyDescent="0.25">
      <c r="A2" s="11" t="s">
        <v>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25" t="s">
        <v>31</v>
      </c>
    </row>
    <row r="3" spans="1:15" ht="18.75" x14ac:dyDescent="0.25">
      <c r="A3" s="13" t="s">
        <v>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5" x14ac:dyDescent="0.25">
      <c r="A4" s="15" t="s">
        <v>27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5" x14ac:dyDescent="0.25">
      <c r="I5" s="20" t="str">
        <f ca="1">"Экспоненциальная аппроксимация y="&amp;TEXT(J13,"0,0000")&amp;"*EXP("&amp;TEXT(J11,"0,0000")&amp;"x)"&amp;IF(J8&lt;0,"","+")&amp;TEXT(J8,"0,0000")</f>
        <v>Экспоненциальная аппроксимация y=6,0182*EXP(0,1461x)-22,8557</v>
      </c>
    </row>
    <row r="6" spans="1:15" x14ac:dyDescent="0.25">
      <c r="I6" t="s">
        <v>21</v>
      </c>
    </row>
    <row r="8" spans="1:15" x14ac:dyDescent="0.25">
      <c r="I8" s="3" t="s">
        <v>26</v>
      </c>
      <c r="J8" s="22">
        <f ca="1">MIN(C26:C45)*1.001</f>
        <v>-22.855664534911256</v>
      </c>
      <c r="K8" s="17" t="s">
        <v>25</v>
      </c>
    </row>
    <row r="10" spans="1:15" x14ac:dyDescent="0.25">
      <c r="E10" s="4"/>
      <c r="I10" s="1" t="s">
        <v>18</v>
      </c>
      <c r="O10" s="4"/>
    </row>
    <row r="11" spans="1:15" x14ac:dyDescent="0.25">
      <c r="E11" s="4"/>
      <c r="I11" s="3" t="s">
        <v>11</v>
      </c>
      <c r="J11" s="21">
        <f ca="1">INDEX(LINEST($D$26:$D$45,$B$26:$B$45),1)</f>
        <v>0.146122163363332</v>
      </c>
    </row>
    <row r="12" spans="1:15" x14ac:dyDescent="0.25">
      <c r="E12" s="4"/>
      <c r="I12" s="3" t="s">
        <v>19</v>
      </c>
      <c r="J12" s="21">
        <f ca="1">INDEX(LINEST($D$26:$D$45,$B$26:$B$45),2)</f>
        <v>1.7947876929903439</v>
      </c>
    </row>
    <row r="13" spans="1:15" x14ac:dyDescent="0.25">
      <c r="E13" s="4"/>
      <c r="I13" s="23" t="s">
        <v>12</v>
      </c>
      <c r="J13" s="21">
        <f ca="1">EXP(J12)</f>
        <v>6.0181968807814661</v>
      </c>
    </row>
    <row r="15" spans="1:15" x14ac:dyDescent="0.25">
      <c r="G15" s="4"/>
    </row>
    <row r="16" spans="1:15" ht="18.75" x14ac:dyDescent="0.35">
      <c r="A16" s="1" t="s">
        <v>8</v>
      </c>
      <c r="G16" s="4"/>
    </row>
    <row r="24" spans="1:5" x14ac:dyDescent="0.25">
      <c r="B24" s="17" t="s">
        <v>9</v>
      </c>
      <c r="C24" s="17"/>
      <c r="E24" s="19" t="s">
        <v>13</v>
      </c>
    </row>
    <row r="25" spans="1:5" x14ac:dyDescent="0.25">
      <c r="B25" s="6" t="s">
        <v>0</v>
      </c>
      <c r="C25" s="7" t="s">
        <v>1</v>
      </c>
      <c r="D25" s="7" t="s">
        <v>20</v>
      </c>
      <c r="E25" s="16" t="s">
        <v>10</v>
      </c>
    </row>
    <row r="26" spans="1:5" x14ac:dyDescent="0.25">
      <c r="A26" s="18">
        <v>1</v>
      </c>
      <c r="B26" s="9">
        <v>2</v>
      </c>
      <c r="C26" s="9">
        <f ca="1">3*EXP(0.2*B26)+RANDBETWEEN(-50,50)</f>
        <v>-3.524525907076189</v>
      </c>
      <c r="D26" s="9">
        <f t="shared" ref="D26:D45" ca="1" si="0">LN(C26-$J$8)</f>
        <v>2.9617171961846016</v>
      </c>
      <c r="E26" s="8">
        <f t="shared" ref="E26:E45" ca="1" si="1">$J$13*EXP($J$11*B26)+$J$8</f>
        <v>-14.794709664974222</v>
      </c>
    </row>
    <row r="27" spans="1:5" x14ac:dyDescent="0.25">
      <c r="A27" s="18">
        <v>2</v>
      </c>
      <c r="B27" s="9">
        <f>B26+1</f>
        <v>3</v>
      </c>
      <c r="C27" s="9">
        <f t="shared" ref="C27:C45" ca="1" si="2">3*EXP(0.2*B27)+RANDBETWEEN(-50,50)</f>
        <v>-15.533643598828473</v>
      </c>
      <c r="D27" s="9">
        <f t="shared" ca="1" si="0"/>
        <v>1.9908863740333151</v>
      </c>
      <c r="E27" s="8">
        <f t="shared" ca="1" si="1"/>
        <v>-13.526418664929263</v>
      </c>
    </row>
    <row r="28" spans="1:5" x14ac:dyDescent="0.25">
      <c r="A28" s="18">
        <v>3</v>
      </c>
      <c r="B28" s="9">
        <f t="shared" ref="B28:B45" si="3">B27+1</f>
        <v>4</v>
      </c>
      <c r="C28" s="9">
        <f t="shared" ca="1" si="2"/>
        <v>26.676622785477406</v>
      </c>
      <c r="D28" s="9">
        <f t="shared" ca="1" si="0"/>
        <v>3.9026247260383755</v>
      </c>
      <c r="E28" s="8">
        <f t="shared" ca="1" si="1"/>
        <v>-12.058577848919683</v>
      </c>
    </row>
    <row r="29" spans="1:5" x14ac:dyDescent="0.25">
      <c r="A29" s="18">
        <v>4</v>
      </c>
      <c r="B29" s="9">
        <f t="shared" si="3"/>
        <v>5</v>
      </c>
      <c r="C29" s="9">
        <f t="shared" ca="1" si="2"/>
        <v>39.154845485377137</v>
      </c>
      <c r="D29" s="9">
        <f t="shared" ca="1" si="0"/>
        <v>4.1273038871350654</v>
      </c>
      <c r="E29" s="8">
        <f t="shared" ca="1" si="1"/>
        <v>-10.359790535071923</v>
      </c>
    </row>
    <row r="30" spans="1:5" x14ac:dyDescent="0.25">
      <c r="A30" s="18">
        <v>5</v>
      </c>
      <c r="B30" s="9">
        <f t="shared" si="3"/>
        <v>6</v>
      </c>
      <c r="C30" s="9">
        <f t="shared" ca="1" si="2"/>
        <v>18.960350768209643</v>
      </c>
      <c r="D30" s="9">
        <f t="shared" ca="1" si="0"/>
        <v>3.7332794073738431</v>
      </c>
      <c r="E30" s="8">
        <f t="shared" ca="1" si="1"/>
        <v>-8.3937201640792818</v>
      </c>
    </row>
    <row r="31" spans="1:5" x14ac:dyDescent="0.25">
      <c r="A31" s="18">
        <v>6</v>
      </c>
      <c r="B31" s="9">
        <f t="shared" si="3"/>
        <v>7</v>
      </c>
      <c r="C31" s="9">
        <f t="shared" ca="1" si="2"/>
        <v>7.1655999005340263</v>
      </c>
      <c r="D31" s="9">
        <f t="shared" ca="1" si="0"/>
        <v>3.401905945086634</v>
      </c>
      <c r="E31" s="8">
        <f t="shared" ca="1" si="1"/>
        <v>-6.1183130709218041</v>
      </c>
    </row>
    <row r="32" spans="1:5" x14ac:dyDescent="0.25">
      <c r="A32" s="18">
        <v>7</v>
      </c>
      <c r="B32" s="9">
        <f t="shared" si="3"/>
        <v>8</v>
      </c>
      <c r="C32" s="9">
        <f t="shared" ca="1" si="2"/>
        <v>-15.140902726814655</v>
      </c>
      <c r="D32" s="9">
        <f t="shared" ca="1" si="0"/>
        <v>2.0431356114689896</v>
      </c>
      <c r="E32" s="8">
        <f t="shared" ca="1" si="1"/>
        <v>-3.4848989693821224</v>
      </c>
    </row>
    <row r="33" spans="1:5" x14ac:dyDescent="0.25">
      <c r="A33" s="18">
        <v>8</v>
      </c>
      <c r="B33" s="9">
        <f t="shared" si="3"/>
        <v>9</v>
      </c>
      <c r="C33" s="9">
        <f t="shared" ca="1" si="2"/>
        <v>-2.8510576067611595</v>
      </c>
      <c r="D33" s="9">
        <f t="shared" ca="1" si="0"/>
        <v>2.9959625934358356</v>
      </c>
      <c r="E33" s="8">
        <f t="shared" ca="1" si="1"/>
        <v>-0.43714990898658712</v>
      </c>
    </row>
    <row r="34" spans="1:5" x14ac:dyDescent="0.25">
      <c r="A34" s="18">
        <v>9</v>
      </c>
      <c r="B34" s="9">
        <f t="shared" si="3"/>
        <v>10</v>
      </c>
      <c r="C34" s="9">
        <f t="shared" ca="1" si="2"/>
        <v>-22.832831703208051</v>
      </c>
      <c r="D34" s="9">
        <f t="shared" ca="1" si="0"/>
        <v>-3.7795557918260876</v>
      </c>
      <c r="E34" s="8">
        <f t="shared" ca="1" si="1"/>
        <v>3.090124563232191</v>
      </c>
    </row>
    <row r="35" spans="1:5" x14ac:dyDescent="0.25">
      <c r="A35" s="18">
        <v>10</v>
      </c>
      <c r="B35" s="9">
        <f t="shared" si="3"/>
        <v>11</v>
      </c>
      <c r="C35" s="9">
        <f t="shared" ca="1" si="2"/>
        <v>-6.9249595016976357</v>
      </c>
      <c r="D35" s="9">
        <f t="shared" ca="1" si="0"/>
        <v>2.768248381148092</v>
      </c>
      <c r="E35" s="8">
        <f t="shared" ca="1" si="1"/>
        <v>7.1723718072856713</v>
      </c>
    </row>
    <row r="36" spans="1:5" x14ac:dyDescent="0.25">
      <c r="A36" s="18">
        <v>11</v>
      </c>
      <c r="B36" s="9">
        <f t="shared" si="3"/>
        <v>12</v>
      </c>
      <c r="C36" s="9">
        <f t="shared" ca="1" si="2"/>
        <v>31.069529141924818</v>
      </c>
      <c r="D36" s="9">
        <f t="shared" ca="1" si="0"/>
        <v>3.9875977838651742</v>
      </c>
      <c r="E36" s="8">
        <f t="shared" ca="1" si="1"/>
        <v>11.896909886994436</v>
      </c>
    </row>
    <row r="37" spans="1:5" x14ac:dyDescent="0.25">
      <c r="A37" s="18">
        <v>12</v>
      </c>
      <c r="B37" s="9">
        <f t="shared" si="3"/>
        <v>13</v>
      </c>
      <c r="C37" s="9">
        <f t="shared" ca="1" si="2"/>
        <v>4.3912141050050764</v>
      </c>
      <c r="D37" s="9">
        <f t="shared" ca="1" si="0"/>
        <v>3.3049389692242652</v>
      </c>
      <c r="E37" s="8">
        <f t="shared" ca="1" si="1"/>
        <v>17.364795277604493</v>
      </c>
    </row>
    <row r="38" spans="1:5" x14ac:dyDescent="0.25">
      <c r="A38" s="18">
        <v>13</v>
      </c>
      <c r="B38" s="9">
        <f t="shared" si="3"/>
        <v>14</v>
      </c>
      <c r="C38" s="9">
        <f t="shared" ca="1" si="2"/>
        <v>26.333940313291166</v>
      </c>
      <c r="D38" s="9">
        <f t="shared" ca="1" si="0"/>
        <v>3.8956823176016222</v>
      </c>
      <c r="E38" s="8">
        <f t="shared" ca="1" si="1"/>
        <v>23.692984433969542</v>
      </c>
    </row>
    <row r="39" spans="1:5" x14ac:dyDescent="0.25">
      <c r="A39" s="18">
        <v>14</v>
      </c>
      <c r="B39" s="9">
        <f t="shared" si="3"/>
        <v>15</v>
      </c>
      <c r="C39" s="9">
        <f t="shared" ca="1" si="2"/>
        <v>58.256610769563004</v>
      </c>
      <c r="D39" s="9">
        <f t="shared" ca="1" si="0"/>
        <v>4.3958343097720736</v>
      </c>
      <c r="E39" s="8">
        <f t="shared" ca="1" si="1"/>
        <v>31.01683545460488</v>
      </c>
    </row>
    <row r="40" spans="1:5" x14ac:dyDescent="0.25">
      <c r="A40" s="18">
        <v>15</v>
      </c>
      <c r="B40" s="9">
        <f t="shared" si="3"/>
        <v>16</v>
      </c>
      <c r="C40" s="9">
        <f t="shared" ca="1" si="2"/>
        <v>57.597590591328057</v>
      </c>
      <c r="D40" s="9">
        <f t="shared" ca="1" si="0"/>
        <v>4.3876763341020029</v>
      </c>
      <c r="E40" s="8">
        <f t="shared" ca="1" si="1"/>
        <v>39.493003351468332</v>
      </c>
    </row>
    <row r="41" spans="1:5" x14ac:dyDescent="0.25">
      <c r="A41" s="18">
        <v>16</v>
      </c>
      <c r="B41" s="9">
        <f t="shared" si="3"/>
        <v>17</v>
      </c>
      <c r="C41" s="9">
        <f t="shared" ca="1" si="2"/>
        <v>80.892300142191075</v>
      </c>
      <c r="D41" s="9">
        <f t="shared" ca="1" si="0"/>
        <v>4.6419645413482824</v>
      </c>
      <c r="E41" s="8">
        <f t="shared" ca="1" si="1"/>
        <v>49.302790854435088</v>
      </c>
    </row>
    <row r="42" spans="1:5" x14ac:dyDescent="0.25">
      <c r="A42" s="18">
        <v>17</v>
      </c>
      <c r="B42" s="9">
        <f t="shared" si="3"/>
        <v>18</v>
      </c>
      <c r="C42" s="9">
        <f t="shared" ca="1" si="2"/>
        <v>104.79470333103396</v>
      </c>
      <c r="D42" s="9">
        <f t="shared" ca="1" si="0"/>
        <v>4.8492950255160485</v>
      </c>
      <c r="E42" s="8">
        <f t="shared" ca="1" si="1"/>
        <v>60.656026423184599</v>
      </c>
    </row>
    <row r="43" spans="1:5" x14ac:dyDescent="0.25">
      <c r="A43" s="18">
        <v>18</v>
      </c>
      <c r="B43" s="9">
        <f t="shared" si="3"/>
        <v>19</v>
      </c>
      <c r="C43" s="9">
        <f t="shared" ca="1" si="2"/>
        <v>120.1035534799025</v>
      </c>
      <c r="D43" s="9">
        <f t="shared" ca="1" si="0"/>
        <v>4.9625594008782787</v>
      </c>
      <c r="E43" s="8">
        <f t="shared" ca="1" si="1"/>
        <v>73.795552416029693</v>
      </c>
    </row>
    <row r="44" spans="1:5" x14ac:dyDescent="0.25">
      <c r="A44" s="18">
        <v>19</v>
      </c>
      <c r="B44" s="9">
        <f t="shared" si="3"/>
        <v>20</v>
      </c>
      <c r="C44" s="9">
        <f t="shared" ca="1" si="2"/>
        <v>204.79445009943271</v>
      </c>
      <c r="D44" s="9">
        <f t="shared" ca="1" si="0"/>
        <v>5.4278098653358757</v>
      </c>
      <c r="E44" s="8">
        <f t="shared" ca="1" si="1"/>
        <v>89.002419416294757</v>
      </c>
    </row>
    <row r="45" spans="1:5" x14ac:dyDescent="0.25">
      <c r="A45" s="18">
        <v>20</v>
      </c>
      <c r="B45" s="9">
        <f t="shared" si="3"/>
        <v>21</v>
      </c>
      <c r="C45" s="9">
        <f t="shared" ca="1" si="2"/>
        <v>223.05899312277546</v>
      </c>
      <c r="D45" s="9">
        <f t="shared" ca="1" si="0"/>
        <v>5.504984555650962</v>
      </c>
      <c r="E45" s="8">
        <f t="shared" ca="1" si="1"/>
        <v>106.60189782135078</v>
      </c>
    </row>
  </sheetData>
  <hyperlinks>
    <hyperlink ref="A1:F1" r:id="rId1" display="Файл скачан с сайта excel2.ru &gt;&gt;&gt;"/>
    <hyperlink ref="A2" r:id="rId2"/>
    <hyperlink ref="M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selection activeCell="M2" sqref="M2"/>
    </sheetView>
  </sheetViews>
  <sheetFormatPr defaultRowHeight="15" x14ac:dyDescent="0.25"/>
  <cols>
    <col min="1" max="1" width="5.42578125" customWidth="1"/>
    <col min="2" max="7" width="13.7109375" customWidth="1"/>
    <col min="8" max="8" width="3" customWidth="1"/>
    <col min="9" max="9" width="6" customWidth="1"/>
    <col min="10" max="12" width="9.42578125" bestFit="1" customWidth="1"/>
    <col min="13" max="13" width="12.28515625" bestFit="1" customWidth="1"/>
    <col min="272" max="273" width="10" customWidth="1"/>
    <col min="353" max="354" width="8.5703125" customWidth="1"/>
  </cols>
  <sheetData>
    <row r="1" spans="1:15" ht="26.25" x14ac:dyDescent="0.25">
      <c r="A1" s="10" t="s">
        <v>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5" ht="15.75" x14ac:dyDescent="0.25">
      <c r="A2" s="11" t="s">
        <v>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25" t="s">
        <v>31</v>
      </c>
    </row>
    <row r="3" spans="1:15" ht="18.75" x14ac:dyDescent="0.25">
      <c r="A3" s="13" t="s">
        <v>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5" x14ac:dyDescent="0.25">
      <c r="A4" s="15" t="s">
        <v>28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5" x14ac:dyDescent="0.25">
      <c r="I5" s="20" t="str">
        <f ca="1">"Экспоненциальная аппроксимация y="&amp;TEXT(J13,"0,0000")&amp;"*EXP("&amp;TEXT(J11,"0,0000")&amp;"x)"&amp;IF(J8&lt;0,"","+")&amp;TEXT(J8,"0,0000")</f>
        <v>Экспоненциальная аппроксимация y=-3,5855*EXP(0,2082x)+30,1436</v>
      </c>
    </row>
    <row r="6" spans="1:15" x14ac:dyDescent="0.25">
      <c r="I6" t="s">
        <v>22</v>
      </c>
    </row>
    <row r="8" spans="1:15" x14ac:dyDescent="0.25">
      <c r="I8" s="3" t="s">
        <v>26</v>
      </c>
      <c r="J8" s="22">
        <f ca="1">MAX(C26:C45)*1.01</f>
        <v>30.143606059769091</v>
      </c>
      <c r="K8" s="17" t="s">
        <v>24</v>
      </c>
    </row>
    <row r="10" spans="1:15" x14ac:dyDescent="0.25">
      <c r="E10" s="4"/>
      <c r="I10" s="1" t="s">
        <v>18</v>
      </c>
      <c r="O10" s="4"/>
    </row>
    <row r="11" spans="1:15" x14ac:dyDescent="0.25">
      <c r="E11" s="4"/>
      <c r="I11" s="3" t="s">
        <v>11</v>
      </c>
      <c r="J11" s="21">
        <f ca="1">INDEX(LINEST($D$26:$D$45,$B$26:$B$45),1)</f>
        <v>0.20821732378970426</v>
      </c>
    </row>
    <row r="12" spans="1:15" x14ac:dyDescent="0.25">
      <c r="E12" s="4"/>
      <c r="I12" s="3" t="s">
        <v>19</v>
      </c>
      <c r="J12" s="21">
        <f ca="1">INDEX(LINEST($D$26:$D$45,$B$26:$B$45),2)</f>
        <v>1.2768997915037774</v>
      </c>
    </row>
    <row r="13" spans="1:15" x14ac:dyDescent="0.25">
      <c r="E13" s="4"/>
      <c r="I13" s="23" t="s">
        <v>12</v>
      </c>
      <c r="J13" s="21">
        <f ca="1">-EXP(J12)</f>
        <v>-3.5855066588651412</v>
      </c>
    </row>
    <row r="15" spans="1:15" x14ac:dyDescent="0.25">
      <c r="G15" s="4"/>
    </row>
    <row r="16" spans="1:15" ht="18.75" x14ac:dyDescent="0.35">
      <c r="A16" s="1" t="s">
        <v>8</v>
      </c>
      <c r="G16" s="4"/>
    </row>
    <row r="24" spans="1:5" x14ac:dyDescent="0.25">
      <c r="B24" s="17" t="s">
        <v>9</v>
      </c>
      <c r="C24" s="17"/>
      <c r="E24" s="19" t="s">
        <v>13</v>
      </c>
    </row>
    <row r="25" spans="1:5" x14ac:dyDescent="0.25">
      <c r="B25" s="6" t="s">
        <v>0</v>
      </c>
      <c r="C25" s="7" t="s">
        <v>1</v>
      </c>
      <c r="D25" s="7" t="s">
        <v>23</v>
      </c>
      <c r="E25" s="16" t="s">
        <v>10</v>
      </c>
    </row>
    <row r="26" spans="1:5" x14ac:dyDescent="0.25">
      <c r="A26" s="18">
        <v>1</v>
      </c>
      <c r="B26" s="9">
        <v>2</v>
      </c>
      <c r="C26" s="9">
        <f ca="1">-3*EXP(0.2*B26)+RANDBETWEEN(-50,50)</f>
        <v>18.524525907076189</v>
      </c>
      <c r="D26" s="9">
        <f ca="1">LN($J$8-C26)</f>
        <v>2.4526485875927069</v>
      </c>
      <c r="E26" s="8">
        <f t="shared" ref="E26:E45" ca="1" si="0">$J$13*EXP($J$11*B26)+$J$8</f>
        <v>24.706024264644547</v>
      </c>
    </row>
    <row r="27" spans="1:5" x14ac:dyDescent="0.25">
      <c r="A27" s="18">
        <v>2</v>
      </c>
      <c r="B27" s="9">
        <f>B26+1</f>
        <v>3</v>
      </c>
      <c r="C27" s="9">
        <f t="shared" ref="C27:C45" ca="1" si="1">-3*EXP(0.2*B27)+RANDBETWEEN(-50,50)</f>
        <v>21.533643598828473</v>
      </c>
      <c r="D27" s="9">
        <f t="shared" ref="D27:D45" ca="1" si="2">LN($J$8-C27)</f>
        <v>2.1529199584929244</v>
      </c>
      <c r="E27" s="8">
        <f t="shared" ca="1" si="0"/>
        <v>23.447328640846887</v>
      </c>
    </row>
    <row r="28" spans="1:5" x14ac:dyDescent="0.25">
      <c r="A28" s="18">
        <v>3</v>
      </c>
      <c r="B28" s="9">
        <f t="shared" ref="B28:B45" si="3">B27+1</f>
        <v>4</v>
      </c>
      <c r="C28" s="9">
        <f t="shared" ca="1" si="1"/>
        <v>18.323377214522594</v>
      </c>
      <c r="D28" s="9">
        <f t="shared" ca="1" si="2"/>
        <v>2.4698123726404906</v>
      </c>
      <c r="E28" s="8">
        <f t="shared" ca="1" si="0"/>
        <v>21.897269184180004</v>
      </c>
    </row>
    <row r="29" spans="1:5" x14ac:dyDescent="0.25">
      <c r="A29" s="18">
        <v>4</v>
      </c>
      <c r="B29" s="9">
        <f t="shared" si="3"/>
        <v>5</v>
      </c>
      <c r="C29" s="9">
        <f t="shared" ca="1" si="1"/>
        <v>29.845154514622863</v>
      </c>
      <c r="D29" s="9">
        <f t="shared" ca="1" si="2"/>
        <v>-1.209147687144396</v>
      </c>
      <c r="E29" s="8">
        <f t="shared" ca="1" si="0"/>
        <v>19.988400770104491</v>
      </c>
    </row>
    <row r="30" spans="1:5" x14ac:dyDescent="0.25">
      <c r="A30" s="18">
        <v>5</v>
      </c>
      <c r="B30" s="9">
        <f t="shared" si="3"/>
        <v>6</v>
      </c>
      <c r="C30" s="9">
        <f t="shared" ca="1" si="1"/>
        <v>24.039649231790357</v>
      </c>
      <c r="D30" s="9">
        <f t="shared" ca="1" si="2"/>
        <v>1.8089372212144728</v>
      </c>
      <c r="E30" s="8">
        <f t="shared" ca="1" si="0"/>
        <v>17.637666024683536</v>
      </c>
    </row>
    <row r="31" spans="1:5" x14ac:dyDescent="0.25">
      <c r="A31" s="18">
        <v>6</v>
      </c>
      <c r="B31" s="9">
        <f t="shared" si="3"/>
        <v>7</v>
      </c>
      <c r="C31" s="9">
        <f t="shared" ca="1" si="1"/>
        <v>-19.165599900534026</v>
      </c>
      <c r="D31" s="9">
        <f t="shared" ca="1" si="2"/>
        <v>3.8981107970908275</v>
      </c>
      <c r="E31" s="8">
        <f t="shared" ca="1" si="0"/>
        <v>14.742781389062596</v>
      </c>
    </row>
    <row r="32" spans="1:5" x14ac:dyDescent="0.25">
      <c r="A32" s="18">
        <v>7</v>
      </c>
      <c r="B32" s="9">
        <f t="shared" si="3"/>
        <v>8</v>
      </c>
      <c r="C32" s="9">
        <f t="shared" ca="1" si="1"/>
        <v>-7.8590972731853448</v>
      </c>
      <c r="D32" s="9">
        <f t="shared" ca="1" si="2"/>
        <v>3.6376572975369381</v>
      </c>
      <c r="E32" s="8">
        <f t="shared" ca="1" si="0"/>
        <v>11.177786627370129</v>
      </c>
    </row>
    <row r="33" spans="1:5" x14ac:dyDescent="0.25">
      <c r="A33" s="18">
        <v>8</v>
      </c>
      <c r="B33" s="9">
        <f t="shared" si="3"/>
        <v>9</v>
      </c>
      <c r="C33" s="9">
        <f t="shared" ca="1" si="1"/>
        <v>-12.148942393238841</v>
      </c>
      <c r="D33" s="9">
        <f t="shared" ca="1" si="2"/>
        <v>3.744610911030966</v>
      </c>
      <c r="E33" s="8">
        <f t="shared" ca="1" si="0"/>
        <v>6.7875641312779145</v>
      </c>
    </row>
    <row r="34" spans="1:5" x14ac:dyDescent="0.25">
      <c r="A34" s="18">
        <v>9</v>
      </c>
      <c r="B34" s="9">
        <f t="shared" si="3"/>
        <v>10</v>
      </c>
      <c r="C34" s="9">
        <f t="shared" ca="1" si="1"/>
        <v>-10.167168296791949</v>
      </c>
      <c r="D34" s="9">
        <f t="shared" ca="1" si="2"/>
        <v>3.6966187869808094</v>
      </c>
      <c r="E34" s="8">
        <f t="shared" ca="1" si="0"/>
        <v>1.3810895489579593</v>
      </c>
    </row>
    <row r="35" spans="1:5" x14ac:dyDescent="0.25">
      <c r="A35" s="18">
        <v>10</v>
      </c>
      <c r="B35" s="9">
        <f t="shared" si="3"/>
        <v>11</v>
      </c>
      <c r="C35" s="9">
        <f t="shared" ca="1" si="1"/>
        <v>-1.0750404983023643</v>
      </c>
      <c r="D35" s="9">
        <f t="shared" ca="1" si="2"/>
        <v>3.4410155623881691</v>
      </c>
      <c r="E35" s="8">
        <f t="shared" ca="1" si="0"/>
        <v>-5.2768799355703706</v>
      </c>
    </row>
    <row r="36" spans="1:5" x14ac:dyDescent="0.25">
      <c r="A36" s="18">
        <v>11</v>
      </c>
      <c r="B36" s="9">
        <f t="shared" si="3"/>
        <v>12</v>
      </c>
      <c r="C36" s="9">
        <f t="shared" ca="1" si="1"/>
        <v>-40.069529141924818</v>
      </c>
      <c r="D36" s="9">
        <f t="shared" ca="1" si="2"/>
        <v>4.2515354046639011</v>
      </c>
      <c r="E36" s="8">
        <f t="shared" ca="1" si="0"/>
        <v>-13.476041326594377</v>
      </c>
    </row>
    <row r="37" spans="1:5" x14ac:dyDescent="0.25">
      <c r="A37" s="18">
        <v>12</v>
      </c>
      <c r="B37" s="9">
        <f t="shared" si="3"/>
        <v>13</v>
      </c>
      <c r="C37" s="9">
        <f t="shared" ca="1" si="1"/>
        <v>-47.391214105005076</v>
      </c>
      <c r="D37" s="9">
        <f t="shared" ca="1" si="2"/>
        <v>4.35072712790637</v>
      </c>
      <c r="E37" s="8">
        <f t="shared" ca="1" si="0"/>
        <v>-23.573150914176274</v>
      </c>
    </row>
    <row r="38" spans="1:5" x14ac:dyDescent="0.25">
      <c r="A38" s="18">
        <v>13</v>
      </c>
      <c r="B38" s="9">
        <f t="shared" si="3"/>
        <v>14</v>
      </c>
      <c r="C38" s="9">
        <f t="shared" ca="1" si="1"/>
        <v>-43.333940313291166</v>
      </c>
      <c r="D38" s="9">
        <f t="shared" ca="1" si="2"/>
        <v>4.2969798680237608</v>
      </c>
      <c r="E38" s="8">
        <f t="shared" ca="1" si="0"/>
        <v>-36.007547209296099</v>
      </c>
    </row>
    <row r="39" spans="1:5" x14ac:dyDescent="0.25">
      <c r="A39" s="18">
        <v>14</v>
      </c>
      <c r="B39" s="9">
        <f t="shared" si="3"/>
        <v>15</v>
      </c>
      <c r="C39" s="9">
        <f t="shared" ca="1" si="1"/>
        <v>-100.256610769563</v>
      </c>
      <c r="D39" s="9">
        <f t="shared" ca="1" si="2"/>
        <v>4.8706083122927968</v>
      </c>
      <c r="E39" s="8">
        <f t="shared" ca="1" si="0"/>
        <v>-51.320267139982427</v>
      </c>
    </row>
    <row r="40" spans="1:5" x14ac:dyDescent="0.25">
      <c r="A40" s="18">
        <v>15</v>
      </c>
      <c r="B40" s="9">
        <f t="shared" si="3"/>
        <v>16</v>
      </c>
      <c r="C40" s="9">
        <f t="shared" ca="1" si="1"/>
        <v>-25.597590591328057</v>
      </c>
      <c r="D40" s="9">
        <f t="shared" ca="1" si="2"/>
        <v>4.0207194902678713</v>
      </c>
      <c r="E40" s="8">
        <f t="shared" ca="1" si="0"/>
        <v>-70.177587279253345</v>
      </c>
    </row>
    <row r="41" spans="1:5" x14ac:dyDescent="0.25">
      <c r="A41" s="18">
        <v>16</v>
      </c>
      <c r="B41" s="9">
        <f t="shared" si="3"/>
        <v>17</v>
      </c>
      <c r="C41" s="9">
        <f t="shared" ca="1" si="1"/>
        <v>-77.892300142191075</v>
      </c>
      <c r="D41" s="9">
        <f t="shared" ca="1" si="2"/>
        <v>4.6824636367029981</v>
      </c>
      <c r="E41" s="8">
        <f t="shared" ca="1" si="0"/>
        <v>-93.400014414640395</v>
      </c>
    </row>
    <row r="42" spans="1:5" x14ac:dyDescent="0.25">
      <c r="A42" s="18">
        <v>17</v>
      </c>
      <c r="B42" s="9">
        <f t="shared" si="3"/>
        <v>18</v>
      </c>
      <c r="C42" s="9">
        <f t="shared" ca="1" si="1"/>
        <v>-142.79470333103396</v>
      </c>
      <c r="D42" s="9">
        <f t="shared" ca="1" si="2"/>
        <v>5.1529349377865898</v>
      </c>
      <c r="E42" s="8">
        <f t="shared" ca="1" si="0"/>
        <v>-121.99798687708437</v>
      </c>
    </row>
    <row r="43" spans="1:5" x14ac:dyDescent="0.25">
      <c r="A43" s="18">
        <v>18</v>
      </c>
      <c r="B43" s="9">
        <f t="shared" si="3"/>
        <v>19</v>
      </c>
      <c r="C43" s="9">
        <f t="shared" ca="1" si="1"/>
        <v>-124.1035534799025</v>
      </c>
      <c r="D43" s="9">
        <f t="shared" ca="1" si="2"/>
        <v>5.0385562479622763</v>
      </c>
      <c r="E43" s="8">
        <f t="shared" ca="1" si="0"/>
        <v>-157.21584004095325</v>
      </c>
    </row>
    <row r="44" spans="1:5" x14ac:dyDescent="0.25">
      <c r="A44" s="18">
        <v>19</v>
      </c>
      <c r="B44" s="9">
        <f t="shared" si="3"/>
        <v>20</v>
      </c>
      <c r="C44" s="9">
        <f t="shared" ca="1" si="1"/>
        <v>-182.79445009943271</v>
      </c>
      <c r="D44" s="9">
        <f t="shared" ca="1" si="2"/>
        <v>5.3610013072602252</v>
      </c>
      <c r="E44" s="8">
        <f t="shared" ca="1" si="0"/>
        <v>-200.58594899188108</v>
      </c>
    </row>
    <row r="45" spans="1:5" x14ac:dyDescent="0.25">
      <c r="A45" s="18">
        <v>20</v>
      </c>
      <c r="B45" s="9">
        <f t="shared" si="3"/>
        <v>21</v>
      </c>
      <c r="C45" s="9">
        <f t="shared" ca="1" si="1"/>
        <v>-172.05899312277546</v>
      </c>
      <c r="D45" s="9">
        <f t="shared" ca="1" si="2"/>
        <v>5.3092701610168316</v>
      </c>
      <c r="E45" s="8">
        <f t="shared" ca="1" si="0"/>
        <v>-253.99540418107725</v>
      </c>
    </row>
  </sheetData>
  <hyperlinks>
    <hyperlink ref="A1:F1" r:id="rId1" display="Файл скачан с сайта excel2.ru &gt;&gt;&gt;"/>
    <hyperlink ref="A2" r:id="rId2"/>
    <hyperlink ref="M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2" customWidth="1"/>
    <col min="2" max="16384" width="9.140625" style="2" hidden="1"/>
  </cols>
  <sheetData>
    <row r="1" spans="1:7" ht="36.75" customHeight="1" x14ac:dyDescent="0.25">
      <c r="A1" s="24" t="s">
        <v>2</v>
      </c>
      <c r="B1" s="24"/>
      <c r="C1" s="24"/>
      <c r="D1" s="24"/>
      <c r="E1" s="24"/>
      <c r="F1" s="24"/>
      <c r="G1" s="24"/>
    </row>
    <row r="2" spans="1:7" ht="107.25" customHeight="1" x14ac:dyDescent="0.25">
      <c r="A2" s="5" t="s">
        <v>3</v>
      </c>
    </row>
    <row r="3" spans="1:7" ht="105" customHeight="1" x14ac:dyDescent="0.25">
      <c r="A3" s="5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2" customWidth="1"/>
    <col min="2" max="16384" width="9.140625" style="2" hidden="1"/>
  </cols>
  <sheetData>
    <row r="1" spans="1:7" ht="36.75" customHeight="1" x14ac:dyDescent="0.25">
      <c r="A1" s="24" t="s">
        <v>2</v>
      </c>
      <c r="B1" s="24"/>
      <c r="C1" s="24"/>
      <c r="D1" s="24"/>
      <c r="E1" s="24"/>
      <c r="F1" s="24"/>
      <c r="G1" s="24"/>
    </row>
    <row r="2" spans="1:7" ht="107.25" customHeight="1" x14ac:dyDescent="0.25">
      <c r="A2" s="5" t="s">
        <v>3</v>
      </c>
    </row>
    <row r="3" spans="1:7" ht="105" customHeight="1" x14ac:dyDescent="0.25">
      <c r="A3" s="5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Экспонента</vt:lpstr>
      <vt:lpstr>Экспонента2</vt:lpstr>
      <vt:lpstr>Экспонента3</vt:lpstr>
      <vt:lpstr>EXCEL2.RU</vt:lpstr>
    </vt:vector>
  </TitlesOfParts>
  <Company>excel2.ru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MMM</dc:creator>
  <cp:lastModifiedBy>УУУУУ</cp:lastModifiedBy>
  <dcterms:created xsi:type="dcterms:W3CDTF">2011-02-02T05:10:41Z</dcterms:created>
  <dcterms:modified xsi:type="dcterms:W3CDTF">2025-01-06T18:48:06Z</dcterms:modified>
</cp:coreProperties>
</file>