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Регрессия\"/>
    </mc:Choice>
  </mc:AlternateContent>
  <bookViews>
    <workbookView xWindow="360" yWindow="480" windowWidth="18795" windowHeight="12855" tabRatio="719"/>
  </bookViews>
  <sheets>
    <sheet name="Корреляция" sheetId="9" r:id="rId1"/>
    <sheet name="Надстройка" sheetId="11" r:id="rId2"/>
    <sheet name="EXCEL2.RU" sheetId="3" r:id="rId3"/>
  </sheets>
  <definedNames>
    <definedName name="anscount" hidden="1">2</definedName>
    <definedName name="limcount" hidden="1">2</definedName>
    <definedName name="sencount" hidden="1">4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Корреляция!#REF!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I12" i="11" l="1"/>
  <c r="J13" i="11"/>
  <c r="I6" i="11"/>
  <c r="E6" i="11"/>
  <c r="N81" i="9" l="1"/>
  <c r="O81" i="9"/>
  <c r="N82" i="9"/>
  <c r="O82" i="9"/>
  <c r="N61" i="9"/>
  <c r="O61" i="9"/>
  <c r="N62" i="9"/>
  <c r="O62" i="9"/>
  <c r="N63" i="9"/>
  <c r="O63" i="9"/>
  <c r="N64" i="9"/>
  <c r="O64" i="9"/>
  <c r="N65" i="9"/>
  <c r="O65" i="9"/>
  <c r="N66" i="9"/>
  <c r="O66" i="9"/>
  <c r="N67" i="9"/>
  <c r="O67" i="9"/>
  <c r="N68" i="9"/>
  <c r="O68" i="9"/>
  <c r="N69" i="9"/>
  <c r="O69" i="9"/>
  <c r="N70" i="9"/>
  <c r="O70" i="9"/>
  <c r="N71" i="9"/>
  <c r="O71" i="9"/>
  <c r="N72" i="9"/>
  <c r="O72" i="9"/>
  <c r="N73" i="9"/>
  <c r="O73" i="9"/>
  <c r="N74" i="9"/>
  <c r="O74" i="9"/>
  <c r="N75" i="9"/>
  <c r="O75" i="9"/>
  <c r="N76" i="9"/>
  <c r="O76" i="9"/>
  <c r="N77" i="9"/>
  <c r="O77" i="9"/>
  <c r="N78" i="9"/>
  <c r="O78" i="9"/>
  <c r="N79" i="9"/>
  <c r="O79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80" i="9"/>
  <c r="O83" i="9"/>
  <c r="O84" i="9"/>
  <c r="O85" i="9"/>
  <c r="O36" i="9"/>
  <c r="N85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80" i="9"/>
  <c r="N83" i="9"/>
  <c r="N84" i="9"/>
  <c r="N36" i="9"/>
  <c r="O28" i="9" l="1"/>
  <c r="O29" i="9"/>
  <c r="R29" i="9" s="1"/>
  <c r="H27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28" i="9"/>
  <c r="O30" i="9" l="1"/>
  <c r="Q33" i="9" s="1"/>
  <c r="F27" i="9"/>
  <c r="G27" i="9"/>
  <c r="B88" i="9"/>
  <c r="B87" i="9"/>
  <c r="F87" i="9" s="1"/>
  <c r="B86" i="9"/>
  <c r="F86" i="9" s="1"/>
  <c r="B85" i="9"/>
  <c r="B84" i="9"/>
  <c r="B83" i="9"/>
  <c r="F83" i="9" s="1"/>
  <c r="B82" i="9"/>
  <c r="F82" i="9" s="1"/>
  <c r="B81" i="9"/>
  <c r="B80" i="9"/>
  <c r="B79" i="9"/>
  <c r="F79" i="9" s="1"/>
  <c r="B78" i="9"/>
  <c r="F78" i="9" s="1"/>
  <c r="B77" i="9"/>
  <c r="B76" i="9"/>
  <c r="B75" i="9"/>
  <c r="F75" i="9" s="1"/>
  <c r="B74" i="9"/>
  <c r="F74" i="9" s="1"/>
  <c r="B73" i="9"/>
  <c r="B72" i="9"/>
  <c r="B71" i="9"/>
  <c r="F71" i="9" s="1"/>
  <c r="B70" i="9"/>
  <c r="F70" i="9" s="1"/>
  <c r="B69" i="9"/>
  <c r="B68" i="9"/>
  <c r="B67" i="9"/>
  <c r="F67" i="9" s="1"/>
  <c r="B66" i="9"/>
  <c r="F66" i="9" s="1"/>
  <c r="B65" i="9"/>
  <c r="B64" i="9"/>
  <c r="B63" i="9"/>
  <c r="F63" i="9" s="1"/>
  <c r="B62" i="9"/>
  <c r="F62" i="9" s="1"/>
  <c r="B61" i="9"/>
  <c r="B60" i="9"/>
  <c r="B59" i="9"/>
  <c r="F59" i="9" s="1"/>
  <c r="B58" i="9"/>
  <c r="F58" i="9" s="1"/>
  <c r="B57" i="9"/>
  <c r="B56" i="9"/>
  <c r="B55" i="9"/>
  <c r="F55" i="9" s="1"/>
  <c r="B54" i="9"/>
  <c r="F54" i="9" s="1"/>
  <c r="B53" i="9"/>
  <c r="B52" i="9"/>
  <c r="B51" i="9"/>
  <c r="F51" i="9" s="1"/>
  <c r="B50" i="9"/>
  <c r="F50" i="9" s="1"/>
  <c r="B49" i="9"/>
  <c r="B48" i="9"/>
  <c r="B47" i="9"/>
  <c r="F47" i="9" s="1"/>
  <c r="B46" i="9"/>
  <c r="F46" i="9" s="1"/>
  <c r="B45" i="9"/>
  <c r="B44" i="9"/>
  <c r="B43" i="9"/>
  <c r="F43" i="9" s="1"/>
  <c r="B42" i="9"/>
  <c r="F42" i="9" s="1"/>
  <c r="B41" i="9"/>
  <c r="B40" i="9"/>
  <c r="B39" i="9"/>
  <c r="F39" i="9" s="1"/>
  <c r="B38" i="9"/>
  <c r="F38" i="9" s="1"/>
  <c r="B37" i="9"/>
  <c r="B36" i="9"/>
  <c r="B35" i="9"/>
  <c r="F35" i="9" s="1"/>
  <c r="B34" i="9"/>
  <c r="F34" i="9" s="1"/>
  <c r="B33" i="9"/>
  <c r="B32" i="9"/>
  <c r="B31" i="9"/>
  <c r="F31" i="9" s="1"/>
  <c r="B30" i="9"/>
  <c r="F30" i="9" s="1"/>
  <c r="B29" i="9"/>
  <c r="B28" i="9"/>
  <c r="B14" i="9"/>
  <c r="C27" i="9" l="1"/>
  <c r="G86" i="9"/>
  <c r="G78" i="9"/>
  <c r="C78" i="9" s="1"/>
  <c r="G74" i="9"/>
  <c r="C74" i="9" s="1"/>
  <c r="G66" i="9"/>
  <c r="C66" i="9" s="1"/>
  <c r="G62" i="9"/>
  <c r="C62" i="9" s="1"/>
  <c r="G58" i="9"/>
  <c r="C58" i="9" s="1"/>
  <c r="G50" i="9"/>
  <c r="C50" i="9" s="1"/>
  <c r="G46" i="9"/>
  <c r="C46" i="9" s="1"/>
  <c r="G42" i="9"/>
  <c r="C42" i="9" s="1"/>
  <c r="G38" i="9"/>
  <c r="C38" i="9" s="1"/>
  <c r="G34" i="9"/>
  <c r="C34" i="9" s="1"/>
  <c r="G30" i="9"/>
  <c r="C30" i="9" s="1"/>
  <c r="F28" i="9"/>
  <c r="G36" i="9"/>
  <c r="F36" i="9"/>
  <c r="G40" i="9"/>
  <c r="F40" i="9"/>
  <c r="G44" i="9"/>
  <c r="F44" i="9"/>
  <c r="G48" i="9"/>
  <c r="F48" i="9"/>
  <c r="G52" i="9"/>
  <c r="F52" i="9"/>
  <c r="G56" i="9"/>
  <c r="F56" i="9"/>
  <c r="G60" i="9"/>
  <c r="F60" i="9"/>
  <c r="G64" i="9"/>
  <c r="F64" i="9"/>
  <c r="G68" i="9"/>
  <c r="F68" i="9"/>
  <c r="G72" i="9"/>
  <c r="F72" i="9"/>
  <c r="G76" i="9"/>
  <c r="F76" i="9"/>
  <c r="G80" i="9"/>
  <c r="F80" i="9"/>
  <c r="G84" i="9"/>
  <c r="F84" i="9"/>
  <c r="G88" i="9"/>
  <c r="F88" i="9"/>
  <c r="G82" i="9"/>
  <c r="C82" i="9" s="1"/>
  <c r="G70" i="9"/>
  <c r="C70" i="9" s="1"/>
  <c r="G54" i="9"/>
  <c r="C54" i="9" s="1"/>
  <c r="G32" i="9"/>
  <c r="F32" i="9"/>
  <c r="F29" i="9"/>
  <c r="F33" i="9"/>
  <c r="F37" i="9"/>
  <c r="F41" i="9"/>
  <c r="F45" i="9"/>
  <c r="F49" i="9"/>
  <c r="F53" i="9"/>
  <c r="F57" i="9"/>
  <c r="F61" i="9"/>
  <c r="F65" i="9"/>
  <c r="F69" i="9"/>
  <c r="F73" i="9"/>
  <c r="F77" i="9"/>
  <c r="F81" i="9"/>
  <c r="F85" i="9"/>
  <c r="G87" i="9"/>
  <c r="C87" i="9" s="1"/>
  <c r="G83" i="9"/>
  <c r="C83" i="9" s="1"/>
  <c r="G79" i="9"/>
  <c r="C79" i="9" s="1"/>
  <c r="G75" i="9"/>
  <c r="C75" i="9" s="1"/>
  <c r="G71" i="9"/>
  <c r="C71" i="9" s="1"/>
  <c r="G67" i="9"/>
  <c r="C67" i="9" s="1"/>
  <c r="G63" i="9"/>
  <c r="C63" i="9" s="1"/>
  <c r="G59" i="9"/>
  <c r="C59" i="9" s="1"/>
  <c r="G55" i="9"/>
  <c r="C55" i="9" s="1"/>
  <c r="G51" i="9"/>
  <c r="C51" i="9" s="1"/>
  <c r="G47" i="9"/>
  <c r="C47" i="9" s="1"/>
  <c r="G43" i="9"/>
  <c r="C43" i="9" s="1"/>
  <c r="G39" i="9"/>
  <c r="C39" i="9" s="1"/>
  <c r="G35" i="9"/>
  <c r="C35" i="9" s="1"/>
  <c r="G31" i="9"/>
  <c r="C31" i="9" s="1"/>
  <c r="C86" i="9"/>
  <c r="G85" i="9"/>
  <c r="G81" i="9"/>
  <c r="G77" i="9"/>
  <c r="G73" i="9"/>
  <c r="G69" i="9"/>
  <c r="G65" i="9"/>
  <c r="G61" i="9"/>
  <c r="G57" i="9"/>
  <c r="G53" i="9"/>
  <c r="G49" i="9"/>
  <c r="G45" i="9"/>
  <c r="G41" i="9"/>
  <c r="G37" i="9"/>
  <c r="G33" i="9"/>
  <c r="G29" i="9"/>
  <c r="G28" i="9"/>
  <c r="C28" i="9" s="1"/>
  <c r="B15" i="9"/>
  <c r="C37" i="9" l="1"/>
  <c r="C53" i="9"/>
  <c r="C69" i="9"/>
  <c r="C85" i="9"/>
  <c r="C60" i="9"/>
  <c r="C84" i="9"/>
  <c r="C76" i="9"/>
  <c r="C68" i="9"/>
  <c r="C52" i="9"/>
  <c r="C44" i="9"/>
  <c r="C36" i="9"/>
  <c r="C29" i="9"/>
  <c r="C45" i="9"/>
  <c r="C61" i="9"/>
  <c r="C77" i="9"/>
  <c r="C88" i="9"/>
  <c r="C80" i="9"/>
  <c r="C72" i="9"/>
  <c r="C64" i="9"/>
  <c r="C56" i="9"/>
  <c r="C48" i="9"/>
  <c r="C40" i="9"/>
  <c r="C33" i="9"/>
  <c r="C49" i="9"/>
  <c r="C65" i="9"/>
  <c r="C81" i="9"/>
  <c r="C41" i="9"/>
  <c r="C57" i="9"/>
  <c r="C73" i="9"/>
  <c r="C32" i="9"/>
  <c r="D31" i="9" l="1"/>
  <c r="D66" i="9"/>
  <c r="D61" i="9"/>
  <c r="D76" i="9"/>
  <c r="D44" i="9"/>
  <c r="D54" i="9"/>
  <c r="D49" i="9"/>
  <c r="D67" i="9"/>
  <c r="D35" i="9"/>
  <c r="D85" i="9"/>
  <c r="D88" i="9"/>
  <c r="D56" i="9"/>
  <c r="D78" i="9"/>
  <c r="D73" i="9"/>
  <c r="D79" i="9"/>
  <c r="D47" i="9"/>
  <c r="D28" i="9"/>
  <c r="D82" i="9"/>
  <c r="D50" i="9"/>
  <c r="D77" i="9"/>
  <c r="D45" i="9"/>
  <c r="D84" i="9"/>
  <c r="D68" i="9"/>
  <c r="D52" i="9"/>
  <c r="D36" i="9"/>
  <c r="D70" i="9"/>
  <c r="D38" i="9"/>
  <c r="D65" i="9"/>
  <c r="D29" i="9"/>
  <c r="D75" i="9"/>
  <c r="D59" i="9"/>
  <c r="D43" i="9"/>
  <c r="D34" i="9"/>
  <c r="D33" i="9"/>
  <c r="D60" i="9"/>
  <c r="D86" i="9"/>
  <c r="D81" i="9"/>
  <c r="D83" i="9"/>
  <c r="D51" i="9"/>
  <c r="D58" i="9"/>
  <c r="D53" i="9"/>
  <c r="D72" i="9"/>
  <c r="D40" i="9"/>
  <c r="D46" i="9"/>
  <c r="D37" i="9"/>
  <c r="D63" i="9"/>
  <c r="D74" i="9"/>
  <c r="D42" i="9"/>
  <c r="D69" i="9"/>
  <c r="D41" i="9"/>
  <c r="D80" i="9"/>
  <c r="D64" i="9"/>
  <c r="D48" i="9"/>
  <c r="D32" i="9"/>
  <c r="D62" i="9"/>
  <c r="D30" i="9"/>
  <c r="D57" i="9"/>
  <c r="D87" i="9"/>
  <c r="D71" i="9"/>
  <c r="D55" i="9"/>
  <c r="D39" i="9"/>
  <c r="C25" i="9" l="1"/>
  <c r="H24" i="9"/>
  <c r="C23" i="9"/>
  <c r="E23" i="9"/>
  <c r="E24" i="9"/>
  <c r="C24" i="9"/>
  <c r="F24" i="9"/>
  <c r="D24" i="9"/>
  <c r="B23" i="9"/>
  <c r="B25" i="9" s="1"/>
  <c r="D23" i="9"/>
  <c r="B24" i="9"/>
</calcChain>
</file>

<file path=xl/sharedStrings.xml><?xml version="1.0" encoding="utf-8"?>
<sst xmlns="http://schemas.openxmlformats.org/spreadsheetml/2006/main" count="62" uniqueCount="46">
  <si>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</si>
  <si>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</si>
  <si>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</si>
  <si>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</si>
  <si>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</si>
  <si>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Данные</t>
  </si>
  <si>
    <t>а</t>
  </si>
  <si>
    <t>Y=aX+b</t>
  </si>
  <si>
    <t>b</t>
  </si>
  <si>
    <t>Xнач</t>
  </si>
  <si>
    <t>Хшаг</t>
  </si>
  <si>
    <t>Хкон</t>
  </si>
  <si>
    <t>Х</t>
  </si>
  <si>
    <t>Хкол-во точек</t>
  </si>
  <si>
    <t>Y норм.разбр.</t>
  </si>
  <si>
    <t>Линейный тренд</t>
  </si>
  <si>
    <t>Для пост. разброса</t>
  </si>
  <si>
    <t>от среднего Y</t>
  </si>
  <si>
    <t>Квадратичный тренд</t>
  </si>
  <si>
    <r>
      <t>Y=aX</t>
    </r>
    <r>
      <rPr>
        <b/>
        <vertAlign val="superscript"/>
        <sz val="10"/>
        <rFont val="Calibri"/>
        <family val="2"/>
        <charset val="204"/>
        <scheme val="minor"/>
      </rPr>
      <t>2</t>
    </r>
    <r>
      <rPr>
        <b/>
        <sz val="10"/>
        <rFont val="Calibri"/>
        <family val="2"/>
        <charset val="204"/>
        <scheme val="minor"/>
      </rPr>
      <t>+bХ+с</t>
    </r>
  </si>
  <si>
    <t>с</t>
  </si>
  <si>
    <t>Параметры</t>
  </si>
  <si>
    <t>Нет зависимости</t>
  </si>
  <si>
    <t>Y не зависит от Х</t>
  </si>
  <si>
    <t>Корреляция и ковариация в MS EXCEL</t>
  </si>
  <si>
    <t>Корреляция</t>
  </si>
  <si>
    <t>Ковариация</t>
  </si>
  <si>
    <t>Расчет корреляции и ковариации для различных трендов</t>
  </si>
  <si>
    <t>Ковариация выборки</t>
  </si>
  <si>
    <t>Ковариация в случае отсутствия зависимости</t>
  </si>
  <si>
    <t>r</t>
  </si>
  <si>
    <t>n</t>
  </si>
  <si>
    <t>x</t>
  </si>
  <si>
    <t>y</t>
  </si>
  <si>
    <t>|tr|</t>
  </si>
  <si>
    <t>альфа</t>
  </si>
  <si>
    <t>tкр</t>
  </si>
  <si>
    <t>Переменные зависимые?</t>
  </si>
  <si>
    <t>Проверка гипотезы</t>
  </si>
  <si>
    <r>
      <t>R</t>
    </r>
    <r>
      <rPr>
        <b/>
        <vertAlign val="superscript"/>
        <sz val="10"/>
        <rFont val="Calibri"/>
        <family val="2"/>
        <charset val="204"/>
        <scheme val="minor"/>
      </rPr>
      <t>2</t>
    </r>
  </si>
  <si>
    <t>Пакет анализа</t>
  </si>
  <si>
    <t>Инструмент анализа Корреляция</t>
  </si>
  <si>
    <t>Инструмент анализа Ковариация</t>
  </si>
  <si>
    <t>Исходные данные</t>
  </si>
  <si>
    <t xml:space="preserve"> 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</si>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</sst>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0.000"/>
    <numFmt numFmtId="166" formatCode="0.0000"/>
    <numFmt numFmtId="167" formatCode="0.00000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vertAlign val="superscript"/>
      <sz val="10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>
      <alignment horizontal="left"/>
    </xf>
    <xf numFmtId="9" fontId="15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0" xfId="3" applyFont="1" applyFill="1" applyAlignment="1" applyProtection="1">
      <alignment vertical="center"/>
    </xf>
    <xf numFmtId="0" fontId="10" fillId="0" borderId="0" xfId="1" applyFont="1"/>
    <xf numFmtId="0" fontId="8" fillId="0" borderId="0" xfId="7"/>
    <xf numFmtId="0" fontId="12" fillId="4" borderId="0" xfId="7" applyFont="1" applyFill="1" applyAlignment="1">
      <alignment vertical="center" wrapText="1"/>
    </xf>
    <xf numFmtId="0" fontId="13" fillId="0" borderId="0" xfId="1" applyFont="1"/>
    <xf numFmtId="0" fontId="13" fillId="0" borderId="1" xfId="1" applyFont="1" applyBorder="1"/>
    <xf numFmtId="0" fontId="10" fillId="0" borderId="1" xfId="1" applyFont="1" applyBorder="1"/>
    <xf numFmtId="0" fontId="13" fillId="5" borderId="0" xfId="1" applyFont="1" applyFill="1"/>
    <xf numFmtId="0" fontId="10" fillId="5" borderId="0" xfId="1" applyFont="1" applyFill="1"/>
    <xf numFmtId="0" fontId="14" fillId="0" borderId="0" xfId="1" applyFont="1"/>
    <xf numFmtId="0" fontId="11" fillId="5" borderId="0" xfId="1" applyFont="1" applyFill="1"/>
    <xf numFmtId="0" fontId="4" fillId="2" borderId="0" xfId="2" applyFill="1" applyAlignment="1" applyProtection="1"/>
    <xf numFmtId="0" fontId="10" fillId="6" borderId="1" xfId="1" applyFont="1" applyFill="1" applyBorder="1"/>
    <xf numFmtId="0" fontId="10" fillId="0" borderId="1" xfId="1" applyFont="1" applyFill="1" applyBorder="1"/>
    <xf numFmtId="165" fontId="10" fillId="0" borderId="0" xfId="1" applyNumberFormat="1" applyFont="1"/>
    <xf numFmtId="9" fontId="10" fillId="6" borderId="1" xfId="9" applyFont="1" applyFill="1" applyBorder="1"/>
    <xf numFmtId="0" fontId="13" fillId="0" borderId="0" xfId="1" applyFont="1" applyAlignment="1">
      <alignment wrapText="1"/>
    </xf>
    <xf numFmtId="0" fontId="13" fillId="0" borderId="1" xfId="1" applyFont="1" applyBorder="1" applyAlignment="1">
      <alignment wrapText="1"/>
    </xf>
    <xf numFmtId="165" fontId="10" fillId="0" borderId="1" xfId="1" applyNumberFormat="1" applyFont="1" applyBorder="1"/>
    <xf numFmtId="2" fontId="10" fillId="0" borderId="0" xfId="1" applyNumberFormat="1" applyFont="1"/>
    <xf numFmtId="0" fontId="10" fillId="7" borderId="0" xfId="1" applyFont="1" applyFill="1"/>
    <xf numFmtId="0" fontId="10" fillId="0" borderId="0" xfId="1" applyFont="1" applyAlignment="1">
      <alignment horizontal="left"/>
    </xf>
    <xf numFmtId="166" fontId="10" fillId="0" borderId="1" xfId="1" applyNumberFormat="1" applyFont="1" applyBorder="1"/>
    <xf numFmtId="0" fontId="10" fillId="6" borderId="0" xfId="1" applyFont="1" applyFill="1"/>
    <xf numFmtId="0" fontId="0" fillId="0" borderId="2" xfId="0" applyFill="1" applyBorder="1" applyAlignment="1"/>
    <xf numFmtId="0" fontId="19" fillId="0" borderId="3" xfId="0" applyFont="1" applyFill="1" applyBorder="1" applyAlignment="1">
      <alignment horizontal="center"/>
    </xf>
    <xf numFmtId="0" fontId="0" fillId="0" borderId="0" xfId="0" applyFill="1" applyBorder="1" applyAlignment="1"/>
    <xf numFmtId="167" fontId="10" fillId="0" borderId="1" xfId="1" applyNumberFormat="1" applyFont="1" applyBorder="1"/>
    <xf numFmtId="0" fontId="18" fillId="0" borderId="0" xfId="0" applyFont="1"/>
    <xf numFmtId="0" fontId="18" fillId="5" borderId="0" xfId="0" applyFont="1" applyFill="1"/>
    <xf numFmtId="0" fontId="4" fillId="2" borderId="0" xfId="2" applyFill="1" applyAlignment="1" applyProtection="1">
      <alignment horizontal="right"/>
    </xf>
    <xf numFmtId="0" fontId="5" fillId="3" borderId="0" xfId="2" applyFont="1" applyFill="1" applyAlignment="1" applyProtection="1">
      <alignment horizontal="center" vertical="center"/>
    </xf>
  </cellXfs>
  <cellStyles count="10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  <cellStyle name="Процентный" xfId="9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Корреляция!$C$27</c:f>
          <c:strCache>
            <c:ptCount val="1"/>
            <c:pt idx="0">
              <c:v>Квадратичный тренд</c:v>
            </c:pt>
          </c:strCache>
        </c:strRef>
      </c:tx>
      <c:layout>
        <c:manualLayout>
          <c:xMode val="edge"/>
          <c:yMode val="edge"/>
          <c:x val="0.34952770903637043"/>
          <c:y val="1.0695193713030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37680289963755"/>
          <c:y val="0.11177855602290816"/>
          <c:w val="0.85994710661167351"/>
          <c:h val="0.71341566893179453"/>
        </c:manualLayout>
      </c:layout>
      <c:lineChart>
        <c:grouping val="standard"/>
        <c:varyColors val="0"/>
        <c:ser>
          <c:idx val="0"/>
          <c:order val="0"/>
          <c:tx>
            <c:strRef>
              <c:f>Корреляция!$C$27</c:f>
              <c:strCache>
                <c:ptCount val="1"/>
                <c:pt idx="0">
                  <c:v>Квадратичный тренд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Корреляция!$B$28:$B$88</c:f>
              <c:numCache>
                <c:formatCode>General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1.2000000000000002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</c:v>
                </c:pt>
                <c:pt idx="16">
                  <c:v>1.6</c:v>
                </c:pt>
                <c:pt idx="17">
                  <c:v>1.7000000000000002</c:v>
                </c:pt>
                <c:pt idx="18">
                  <c:v>1.8</c:v>
                </c:pt>
                <c:pt idx="19">
                  <c:v>1.9000000000000001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2.3000000000000003</c:v>
                </c:pt>
                <c:pt idx="24">
                  <c:v>2.4000000000000004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2.8000000000000003</c:v>
                </c:pt>
                <c:pt idx="29">
                  <c:v>2.9000000000000004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3.3000000000000003</c:v>
                </c:pt>
                <c:pt idx="34">
                  <c:v>3.4000000000000004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3.8000000000000003</c:v>
                </c:pt>
                <c:pt idx="39">
                  <c:v>3.9000000000000004</c:v>
                </c:pt>
                <c:pt idx="40">
                  <c:v>4</c:v>
                </c:pt>
                <c:pt idx="41">
                  <c:v>4.1000000000000005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4.6000000000000005</c:v>
                </c:pt>
                <c:pt idx="47">
                  <c:v>4.7</c:v>
                </c:pt>
                <c:pt idx="48">
                  <c:v>4.8000000000000007</c:v>
                </c:pt>
                <c:pt idx="49">
                  <c:v>4.9000000000000004</c:v>
                </c:pt>
                <c:pt idx="50">
                  <c:v>5</c:v>
                </c:pt>
                <c:pt idx="51">
                  <c:v>5.1000000000000005</c:v>
                </c:pt>
                <c:pt idx="52">
                  <c:v>5.2</c:v>
                </c:pt>
                <c:pt idx="53">
                  <c:v>5.3000000000000007</c:v>
                </c:pt>
                <c:pt idx="54">
                  <c:v>5.4</c:v>
                </c:pt>
                <c:pt idx="55">
                  <c:v>5.5</c:v>
                </c:pt>
                <c:pt idx="56">
                  <c:v>5.6000000000000005</c:v>
                </c:pt>
                <c:pt idx="57">
                  <c:v>5.7</c:v>
                </c:pt>
                <c:pt idx="58">
                  <c:v>5.8000000000000007</c:v>
                </c:pt>
                <c:pt idx="59">
                  <c:v>5.9</c:v>
                </c:pt>
                <c:pt idx="60">
                  <c:v>6</c:v>
                </c:pt>
              </c:numCache>
            </c:numRef>
          </c:cat>
          <c:val>
            <c:numRef>
              <c:f>Корреляция!$C$28:$C$88</c:f>
              <c:numCache>
                <c:formatCode>0.000</c:formatCode>
                <c:ptCount val="61"/>
                <c:pt idx="0">
                  <c:v>10</c:v>
                </c:pt>
                <c:pt idx="1">
                  <c:v>9.41</c:v>
                </c:pt>
                <c:pt idx="2">
                  <c:v>8.84</c:v>
                </c:pt>
                <c:pt idx="3">
                  <c:v>8.2899999999999991</c:v>
                </c:pt>
                <c:pt idx="4">
                  <c:v>7.76</c:v>
                </c:pt>
                <c:pt idx="5">
                  <c:v>7.25</c:v>
                </c:pt>
                <c:pt idx="6">
                  <c:v>6.76</c:v>
                </c:pt>
                <c:pt idx="7">
                  <c:v>6.29</c:v>
                </c:pt>
                <c:pt idx="8">
                  <c:v>5.84</c:v>
                </c:pt>
                <c:pt idx="9">
                  <c:v>5.41</c:v>
                </c:pt>
                <c:pt idx="10">
                  <c:v>5</c:v>
                </c:pt>
                <c:pt idx="11">
                  <c:v>4.6099999999999994</c:v>
                </c:pt>
                <c:pt idx="12">
                  <c:v>4.2399999999999993</c:v>
                </c:pt>
                <c:pt idx="13">
                  <c:v>3.8899999999999997</c:v>
                </c:pt>
                <c:pt idx="14">
                  <c:v>3.5600000000000005</c:v>
                </c:pt>
                <c:pt idx="15">
                  <c:v>3.25</c:v>
                </c:pt>
                <c:pt idx="16">
                  <c:v>2.9599999999999991</c:v>
                </c:pt>
                <c:pt idx="17">
                  <c:v>2.6899999999999995</c:v>
                </c:pt>
                <c:pt idx="18">
                  <c:v>2.4399999999999995</c:v>
                </c:pt>
                <c:pt idx="19">
                  <c:v>2.21</c:v>
                </c:pt>
                <c:pt idx="20">
                  <c:v>2</c:v>
                </c:pt>
                <c:pt idx="21">
                  <c:v>1.8099999999999987</c:v>
                </c:pt>
                <c:pt idx="22">
                  <c:v>1.6400000000000006</c:v>
                </c:pt>
                <c:pt idx="23">
                  <c:v>1.4900000000000002</c:v>
                </c:pt>
                <c:pt idx="24">
                  <c:v>1.3599999999999994</c:v>
                </c:pt>
                <c:pt idx="25">
                  <c:v>1.25</c:v>
                </c:pt>
                <c:pt idx="26">
                  <c:v>1.1600000000000001</c:v>
                </c:pt>
                <c:pt idx="27">
                  <c:v>1.0899999999999981</c:v>
                </c:pt>
                <c:pt idx="28">
                  <c:v>1.0400000000000009</c:v>
                </c:pt>
                <c:pt idx="29">
                  <c:v>1.0099999999999998</c:v>
                </c:pt>
                <c:pt idx="30">
                  <c:v>1</c:v>
                </c:pt>
                <c:pt idx="31">
                  <c:v>1.0099999999999998</c:v>
                </c:pt>
                <c:pt idx="32">
                  <c:v>1.0399999999999991</c:v>
                </c:pt>
                <c:pt idx="33">
                  <c:v>1.0900000000000016</c:v>
                </c:pt>
                <c:pt idx="34">
                  <c:v>1.1600000000000001</c:v>
                </c:pt>
                <c:pt idx="35">
                  <c:v>1.25</c:v>
                </c:pt>
                <c:pt idx="36">
                  <c:v>1.3599999999999994</c:v>
                </c:pt>
                <c:pt idx="37">
                  <c:v>1.4899999999999984</c:v>
                </c:pt>
                <c:pt idx="38">
                  <c:v>1.6400000000000006</c:v>
                </c:pt>
                <c:pt idx="39">
                  <c:v>1.8100000000000005</c:v>
                </c:pt>
                <c:pt idx="40">
                  <c:v>2</c:v>
                </c:pt>
                <c:pt idx="41">
                  <c:v>2.2100000000000044</c:v>
                </c:pt>
                <c:pt idx="42">
                  <c:v>2.4399999999999977</c:v>
                </c:pt>
                <c:pt idx="43">
                  <c:v>2.6900000000000013</c:v>
                </c:pt>
                <c:pt idx="44">
                  <c:v>2.9600000000000009</c:v>
                </c:pt>
                <c:pt idx="45">
                  <c:v>3.25</c:v>
                </c:pt>
                <c:pt idx="46">
                  <c:v>3.5600000000000023</c:v>
                </c:pt>
                <c:pt idx="47">
                  <c:v>3.8900000000000006</c:v>
                </c:pt>
                <c:pt idx="48">
                  <c:v>4.240000000000002</c:v>
                </c:pt>
                <c:pt idx="49">
                  <c:v>4.610000000000003</c:v>
                </c:pt>
                <c:pt idx="50">
                  <c:v>5</c:v>
                </c:pt>
                <c:pt idx="51">
                  <c:v>5.4100000000000037</c:v>
                </c:pt>
                <c:pt idx="52">
                  <c:v>5.84</c:v>
                </c:pt>
                <c:pt idx="53">
                  <c:v>6.2900000000000027</c:v>
                </c:pt>
                <c:pt idx="54">
                  <c:v>6.759999999999998</c:v>
                </c:pt>
                <c:pt idx="55">
                  <c:v>7.25</c:v>
                </c:pt>
                <c:pt idx="56">
                  <c:v>7.7600000000000051</c:v>
                </c:pt>
                <c:pt idx="57">
                  <c:v>8.2899999999999991</c:v>
                </c:pt>
                <c:pt idx="58">
                  <c:v>8.8400000000000034</c:v>
                </c:pt>
                <c:pt idx="59">
                  <c:v>9.4099999999999966</c:v>
                </c:pt>
                <c:pt idx="6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CB-400F-9EA8-B854F4D58FFB}"/>
            </c:ext>
          </c:extLst>
        </c:ser>
        <c:ser>
          <c:idx val="1"/>
          <c:order val="1"/>
          <c:tx>
            <c:strRef>
              <c:f>Корреляция!$D$27</c:f>
              <c:strCache>
                <c:ptCount val="1"/>
                <c:pt idx="0">
                  <c:v>Y норм.разбр.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4"/>
          </c:marker>
          <c:trendline>
            <c:trendlineType val="linear"/>
            <c:dispRSqr val="1"/>
            <c:dispEq val="0"/>
            <c:trendlineLbl>
              <c:layout/>
              <c:numFmt formatCode="General" sourceLinked="0"/>
            </c:trendlineLbl>
          </c:trendline>
          <c:cat>
            <c:numRef>
              <c:f>Корреляция!$B$28:$B$88</c:f>
              <c:numCache>
                <c:formatCode>General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1.2000000000000002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</c:v>
                </c:pt>
                <c:pt idx="16">
                  <c:v>1.6</c:v>
                </c:pt>
                <c:pt idx="17">
                  <c:v>1.7000000000000002</c:v>
                </c:pt>
                <c:pt idx="18">
                  <c:v>1.8</c:v>
                </c:pt>
                <c:pt idx="19">
                  <c:v>1.9000000000000001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2.3000000000000003</c:v>
                </c:pt>
                <c:pt idx="24">
                  <c:v>2.4000000000000004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2.8000000000000003</c:v>
                </c:pt>
                <c:pt idx="29">
                  <c:v>2.9000000000000004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3.3000000000000003</c:v>
                </c:pt>
                <c:pt idx="34">
                  <c:v>3.4000000000000004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3.8000000000000003</c:v>
                </c:pt>
                <c:pt idx="39">
                  <c:v>3.9000000000000004</c:v>
                </c:pt>
                <c:pt idx="40">
                  <c:v>4</c:v>
                </c:pt>
                <c:pt idx="41">
                  <c:v>4.1000000000000005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4.6000000000000005</c:v>
                </c:pt>
                <c:pt idx="47">
                  <c:v>4.7</c:v>
                </c:pt>
                <c:pt idx="48">
                  <c:v>4.8000000000000007</c:v>
                </c:pt>
                <c:pt idx="49">
                  <c:v>4.9000000000000004</c:v>
                </c:pt>
                <c:pt idx="50">
                  <c:v>5</c:v>
                </c:pt>
                <c:pt idx="51">
                  <c:v>5.1000000000000005</c:v>
                </c:pt>
                <c:pt idx="52">
                  <c:v>5.2</c:v>
                </c:pt>
                <c:pt idx="53">
                  <c:v>5.3000000000000007</c:v>
                </c:pt>
                <c:pt idx="54">
                  <c:v>5.4</c:v>
                </c:pt>
                <c:pt idx="55">
                  <c:v>5.5</c:v>
                </c:pt>
                <c:pt idx="56">
                  <c:v>5.6000000000000005</c:v>
                </c:pt>
                <c:pt idx="57">
                  <c:v>5.7</c:v>
                </c:pt>
                <c:pt idx="58">
                  <c:v>5.8000000000000007</c:v>
                </c:pt>
                <c:pt idx="59">
                  <c:v>5.9</c:v>
                </c:pt>
                <c:pt idx="60">
                  <c:v>6</c:v>
                </c:pt>
              </c:numCache>
            </c:numRef>
          </c:cat>
          <c:val>
            <c:numRef>
              <c:f>Корреляция!$D$28:$D$88</c:f>
              <c:numCache>
                <c:formatCode>0.000</c:formatCode>
                <c:ptCount val="61"/>
                <c:pt idx="0">
                  <c:v>9.7998714067266999</c:v>
                </c:pt>
                <c:pt idx="1">
                  <c:v>9.0881292230316788</c:v>
                </c:pt>
                <c:pt idx="2">
                  <c:v>8.498306385150471</c:v>
                </c:pt>
                <c:pt idx="3">
                  <c:v>8.1071855650886029</c:v>
                </c:pt>
                <c:pt idx="4">
                  <c:v>7.775823925562463</c:v>
                </c:pt>
                <c:pt idx="5">
                  <c:v>7.2630555221614292</c:v>
                </c:pt>
                <c:pt idx="6">
                  <c:v>7.1550725061696214</c:v>
                </c:pt>
                <c:pt idx="7">
                  <c:v>6.6880024907759692</c:v>
                </c:pt>
                <c:pt idx="8">
                  <c:v>5.0146187605750816</c:v>
                </c:pt>
                <c:pt idx="9">
                  <c:v>5.2717365479654719</c:v>
                </c:pt>
                <c:pt idx="10">
                  <c:v>4.9585264270885112</c:v>
                </c:pt>
                <c:pt idx="11">
                  <c:v>5.2318555295463778</c:v>
                </c:pt>
                <c:pt idx="12">
                  <c:v>4.879723447469333</c:v>
                </c:pt>
                <c:pt idx="13">
                  <c:v>4.7601610637520206</c:v>
                </c:pt>
                <c:pt idx="14">
                  <c:v>3.3955148128092194</c:v>
                </c:pt>
                <c:pt idx="15">
                  <c:v>3.6053806399311048</c:v>
                </c:pt>
                <c:pt idx="16">
                  <c:v>2.2015366286795301</c:v>
                </c:pt>
                <c:pt idx="17">
                  <c:v>2.8277743028857363</c:v>
                </c:pt>
                <c:pt idx="18">
                  <c:v>2.591964294224542</c:v>
                </c:pt>
                <c:pt idx="19">
                  <c:v>2.3686534608216263</c:v>
                </c:pt>
                <c:pt idx="20">
                  <c:v>2.0841606529945302</c:v>
                </c:pt>
                <c:pt idx="21">
                  <c:v>1.3503634291250746</c:v>
                </c:pt>
                <c:pt idx="22">
                  <c:v>1.6400527067790753</c:v>
                </c:pt>
                <c:pt idx="23">
                  <c:v>1.0818486242815042</c:v>
                </c:pt>
                <c:pt idx="24">
                  <c:v>1.3229168068977828</c:v>
                </c:pt>
                <c:pt idx="25">
                  <c:v>1.5881198292716914</c:v>
                </c:pt>
                <c:pt idx="26">
                  <c:v>1.4255414962526258</c:v>
                </c:pt>
                <c:pt idx="27">
                  <c:v>0.64749254008551793</c:v>
                </c:pt>
                <c:pt idx="28">
                  <c:v>1.5495374114298515</c:v>
                </c:pt>
                <c:pt idx="29">
                  <c:v>0.74361367673965428</c:v>
                </c:pt>
                <c:pt idx="30">
                  <c:v>0.91114987258083713</c:v>
                </c:pt>
                <c:pt idx="31">
                  <c:v>1.3187896556718535</c:v>
                </c:pt>
                <c:pt idx="32">
                  <c:v>0.62785269244471231</c:v>
                </c:pt>
                <c:pt idx="33">
                  <c:v>0.73774530535422389</c:v>
                </c:pt>
                <c:pt idx="34">
                  <c:v>1.2004724339772552</c:v>
                </c:pt>
                <c:pt idx="35">
                  <c:v>0.95414032470165666</c:v>
                </c:pt>
                <c:pt idx="36">
                  <c:v>1.8801644276477045</c:v>
                </c:pt>
                <c:pt idx="37">
                  <c:v>1.3250048479132868</c:v>
                </c:pt>
                <c:pt idx="38">
                  <c:v>0.94312159035581711</c:v>
                </c:pt>
                <c:pt idx="39">
                  <c:v>2.4191241601180535</c:v>
                </c:pt>
                <c:pt idx="40">
                  <c:v>1.8915148331786502</c:v>
                </c:pt>
                <c:pt idx="41">
                  <c:v>1.9127443361865724</c:v>
                </c:pt>
                <c:pt idx="42">
                  <c:v>2.4654470869584837</c:v>
                </c:pt>
                <c:pt idx="43">
                  <c:v>2.9680114572711789</c:v>
                </c:pt>
                <c:pt idx="44">
                  <c:v>4.111140844481131</c:v>
                </c:pt>
                <c:pt idx="45">
                  <c:v>2.924545679193129</c:v>
                </c:pt>
                <c:pt idx="46">
                  <c:v>3.1398963841403038</c:v>
                </c:pt>
                <c:pt idx="47">
                  <c:v>3.8400324346497672</c:v>
                </c:pt>
                <c:pt idx="48">
                  <c:v>4.6194338027694819</c:v>
                </c:pt>
                <c:pt idx="49">
                  <c:v>4.7143761120771037</c:v>
                </c:pt>
                <c:pt idx="50">
                  <c:v>4.9550888679711127</c:v>
                </c:pt>
                <c:pt idx="51">
                  <c:v>5.4786352222112766</c:v>
                </c:pt>
                <c:pt idx="52">
                  <c:v>5.8199773314869567</c:v>
                </c:pt>
                <c:pt idx="53">
                  <c:v>6.0157994118476816</c:v>
                </c:pt>
                <c:pt idx="54">
                  <c:v>6.0758059184081255</c:v>
                </c:pt>
                <c:pt idx="55">
                  <c:v>7.151763680567953</c:v>
                </c:pt>
                <c:pt idx="56">
                  <c:v>7.2121164397797521</c:v>
                </c:pt>
                <c:pt idx="57">
                  <c:v>7.7854965053024934</c:v>
                </c:pt>
                <c:pt idx="58">
                  <c:v>9.2184389022743556</c:v>
                </c:pt>
                <c:pt idx="59">
                  <c:v>9.277780937362607</c:v>
                </c:pt>
                <c:pt idx="60">
                  <c:v>9.744837273667379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0F-9EA8-B854F4D58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818240"/>
        <c:axId val="151819776"/>
      </c:lineChart>
      <c:catAx>
        <c:axId val="15181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18197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51819776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15181824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Корреляция!$D$6</c:f>
              <c:strCache>
                <c:ptCount val="1"/>
                <c:pt idx="0">
                  <c:v>Нет зависимости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</c:marker>
          <c:xVal>
            <c:numRef>
              <c:f>Корреляция!$N$36:$N$85</c:f>
              <c:numCache>
                <c:formatCode>General</c:formatCode>
                <c:ptCount val="50"/>
                <c:pt idx="0">
                  <c:v>0.7674496865681284</c:v>
                </c:pt>
                <c:pt idx="1">
                  <c:v>-0.51076253371866354</c:v>
                </c:pt>
                <c:pt idx="2">
                  <c:v>-0.19838785133084025</c:v>
                </c:pt>
                <c:pt idx="3">
                  <c:v>-0.26975046395656332</c:v>
                </c:pt>
                <c:pt idx="4">
                  <c:v>-1.6272681031735814</c:v>
                </c:pt>
                <c:pt idx="5">
                  <c:v>-0.32234981491913228</c:v>
                </c:pt>
                <c:pt idx="6">
                  <c:v>-1.3947208063890617</c:v>
                </c:pt>
                <c:pt idx="7">
                  <c:v>0.9390692583339102</c:v>
                </c:pt>
                <c:pt idx="8">
                  <c:v>-1.0571174750098824</c:v>
                </c:pt>
                <c:pt idx="9">
                  <c:v>1.0491283429889489</c:v>
                </c:pt>
                <c:pt idx="10">
                  <c:v>-0.14095294619546497</c:v>
                </c:pt>
                <c:pt idx="11">
                  <c:v>-0.97576515795288477</c:v>
                </c:pt>
                <c:pt idx="12">
                  <c:v>0.57627039246605016</c:v>
                </c:pt>
                <c:pt idx="13">
                  <c:v>-1.9199763424491534</c:v>
                </c:pt>
                <c:pt idx="14">
                  <c:v>-0.78217968023986029</c:v>
                </c:pt>
                <c:pt idx="15">
                  <c:v>0.49188730323440016</c:v>
                </c:pt>
                <c:pt idx="16">
                  <c:v>-0.86246810446007505</c:v>
                </c:pt>
                <c:pt idx="17">
                  <c:v>-4.4267170598306066E-2</c:v>
                </c:pt>
                <c:pt idx="18">
                  <c:v>-0.36441778134388386</c:v>
                </c:pt>
                <c:pt idx="19">
                  <c:v>-1.0230479745433831</c:v>
                </c:pt>
                <c:pt idx="20">
                  <c:v>1.3787613717435565</c:v>
                </c:pt>
                <c:pt idx="21">
                  <c:v>0.37573435162239699</c:v>
                </c:pt>
                <c:pt idx="22">
                  <c:v>-0.22368110309533032</c:v>
                </c:pt>
                <c:pt idx="23">
                  <c:v>2.1178380377527832E-2</c:v>
                </c:pt>
                <c:pt idx="24">
                  <c:v>-1.8101992215046923</c:v>
                </c:pt>
                <c:pt idx="25">
                  <c:v>-2.3883593278628568</c:v>
                </c:pt>
                <c:pt idx="26">
                  <c:v>0.9450643157822437</c:v>
                </c:pt>
                <c:pt idx="27">
                  <c:v>0.81735480180856723</c:v>
                </c:pt>
                <c:pt idx="28">
                  <c:v>-0.8213917442292068</c:v>
                </c:pt>
                <c:pt idx="29">
                  <c:v>-1.3296113626726025</c:v>
                </c:pt>
                <c:pt idx="30">
                  <c:v>-0.72123870219036812</c:v>
                </c:pt>
                <c:pt idx="31">
                  <c:v>-0.83905520347355356</c:v>
                </c:pt>
                <c:pt idx="32">
                  <c:v>-0.98451411193900684</c:v>
                </c:pt>
                <c:pt idx="33">
                  <c:v>0.19459772270809911</c:v>
                </c:pt>
                <c:pt idx="34">
                  <c:v>-0.35904386320132858</c:v>
                </c:pt>
                <c:pt idx="35">
                  <c:v>-1.0480883363765223</c:v>
                </c:pt>
                <c:pt idx="36">
                  <c:v>-0.45159698948199811</c:v>
                </c:pt>
                <c:pt idx="37">
                  <c:v>1.2954456387023108</c:v>
                </c:pt>
                <c:pt idx="38">
                  <c:v>0.64100274337609253</c:v>
                </c:pt>
                <c:pt idx="39">
                  <c:v>0.17543612636233955</c:v>
                </c:pt>
                <c:pt idx="40">
                  <c:v>0.28989586265255513</c:v>
                </c:pt>
                <c:pt idx="41">
                  <c:v>0.58138646842276986</c:v>
                </c:pt>
                <c:pt idx="42">
                  <c:v>1.0109231343644096</c:v>
                </c:pt>
                <c:pt idx="43">
                  <c:v>-0.76022975016500238</c:v>
                </c:pt>
                <c:pt idx="44">
                  <c:v>2.4802876008815471E-2</c:v>
                </c:pt>
                <c:pt idx="45">
                  <c:v>0.45342111516366168</c:v>
                </c:pt>
                <c:pt idx="46">
                  <c:v>-1.1963082692390841</c:v>
                </c:pt>
                <c:pt idx="47">
                  <c:v>0.89716928268515772</c:v>
                </c:pt>
                <c:pt idx="48">
                  <c:v>2.2962464266241285</c:v>
                </c:pt>
                <c:pt idx="49">
                  <c:v>-1.353160630152989</c:v>
                </c:pt>
              </c:numCache>
            </c:numRef>
          </c:xVal>
          <c:yVal>
            <c:numRef>
              <c:f>Корреляция!$O$36:$O$85</c:f>
              <c:numCache>
                <c:formatCode>General</c:formatCode>
                <c:ptCount val="50"/>
                <c:pt idx="0">
                  <c:v>0.27166563149704925</c:v>
                </c:pt>
                <c:pt idx="1">
                  <c:v>-0.20175776122630987</c:v>
                </c:pt>
                <c:pt idx="2">
                  <c:v>-1.0389802769045804</c:v>
                </c:pt>
                <c:pt idx="3">
                  <c:v>-0.70083076980443404</c:v>
                </c:pt>
                <c:pt idx="4">
                  <c:v>-0.34901390884607791</c:v>
                </c:pt>
                <c:pt idx="5">
                  <c:v>0.86299379487052474</c:v>
                </c:pt>
                <c:pt idx="6">
                  <c:v>-1.1690046864915529</c:v>
                </c:pt>
                <c:pt idx="7">
                  <c:v>0.64285276761804544</c:v>
                </c:pt>
                <c:pt idx="8">
                  <c:v>-1.2665448376803834</c:v>
                </c:pt>
                <c:pt idx="9">
                  <c:v>-0.91851019682192536</c:v>
                </c:pt>
                <c:pt idx="10">
                  <c:v>0.57691710465791401</c:v>
                </c:pt>
                <c:pt idx="11">
                  <c:v>-1.3486798447891668</c:v>
                </c:pt>
                <c:pt idx="12">
                  <c:v>-0.80758652961292754</c:v>
                </c:pt>
                <c:pt idx="13">
                  <c:v>-0.79477019381621783</c:v>
                </c:pt>
                <c:pt idx="14">
                  <c:v>0.20709578264404441</c:v>
                </c:pt>
                <c:pt idx="15">
                  <c:v>-0.11727867929021318</c:v>
                </c:pt>
                <c:pt idx="16">
                  <c:v>-0.70794824465717265</c:v>
                </c:pt>
                <c:pt idx="17">
                  <c:v>-0.17850227884761349</c:v>
                </c:pt>
                <c:pt idx="18">
                  <c:v>-0.51115468082741522</c:v>
                </c:pt>
                <c:pt idx="19">
                  <c:v>-9.2051975037254832E-2</c:v>
                </c:pt>
                <c:pt idx="20">
                  <c:v>-0.67098954597113625</c:v>
                </c:pt>
                <c:pt idx="21">
                  <c:v>-0.93327170693319805</c:v>
                </c:pt>
                <c:pt idx="22">
                  <c:v>-0.21605873363179448</c:v>
                </c:pt>
                <c:pt idx="23">
                  <c:v>-0.88917542514156878</c:v>
                </c:pt>
                <c:pt idx="24">
                  <c:v>-9.0558512751018075E-2</c:v>
                </c:pt>
                <c:pt idx="25">
                  <c:v>0.44531670866886985</c:v>
                </c:pt>
                <c:pt idx="26">
                  <c:v>-1.376337088653268</c:v>
                </c:pt>
                <c:pt idx="27">
                  <c:v>1.0117218739707012</c:v>
                </c:pt>
                <c:pt idx="28">
                  <c:v>0.81497692271673072</c:v>
                </c:pt>
                <c:pt idx="29">
                  <c:v>9.3456910553747385E-2</c:v>
                </c:pt>
                <c:pt idx="30">
                  <c:v>-1.3956649410390238</c:v>
                </c:pt>
                <c:pt idx="31">
                  <c:v>0.77999321970944979</c:v>
                </c:pt>
                <c:pt idx="32">
                  <c:v>2.0735913803835007</c:v>
                </c:pt>
                <c:pt idx="33">
                  <c:v>6.2955010830099287E-2</c:v>
                </c:pt>
                <c:pt idx="34">
                  <c:v>0.68237718628097455</c:v>
                </c:pt>
                <c:pt idx="35">
                  <c:v>-0.81241798769503804</c:v>
                </c:pt>
                <c:pt idx="36">
                  <c:v>0.67832682981984505</c:v>
                </c:pt>
                <c:pt idx="37">
                  <c:v>1.0801877327890754</c:v>
                </c:pt>
                <c:pt idx="38">
                  <c:v>1.6626947556474984E-2</c:v>
                </c:pt>
                <c:pt idx="39">
                  <c:v>-1.069631207576792</c:v>
                </c:pt>
                <c:pt idx="40">
                  <c:v>-0.21189515202844517</c:v>
                </c:pt>
                <c:pt idx="41">
                  <c:v>-1.7653272842188394</c:v>
                </c:pt>
                <c:pt idx="42">
                  <c:v>-0.84911263198201425</c:v>
                </c:pt>
                <c:pt idx="43">
                  <c:v>1.3621713405293765</c:v>
                </c:pt>
                <c:pt idx="44">
                  <c:v>1.0614760244356687</c:v>
                </c:pt>
                <c:pt idx="45">
                  <c:v>-1.2052202663748053</c:v>
                </c:pt>
                <c:pt idx="46">
                  <c:v>-0.53147656757944217</c:v>
                </c:pt>
                <c:pt idx="47">
                  <c:v>2.0161009639643175</c:v>
                </c:pt>
                <c:pt idx="48">
                  <c:v>-4.568986447473828E-2</c:v>
                </c:pt>
                <c:pt idx="49">
                  <c:v>0.19573966083852837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2C-479B-9F6E-36366683D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67360"/>
        <c:axId val="34368896"/>
      </c:scatterChart>
      <c:valAx>
        <c:axId val="34367360"/>
        <c:scaling>
          <c:orientation val="minMax"/>
          <c:max val="3"/>
          <c:min val="-3"/>
        </c:scaling>
        <c:delete val="0"/>
        <c:axPos val="b"/>
        <c:majorGridlines/>
        <c:numFmt formatCode="#,##0.0" sourceLinked="0"/>
        <c:majorTickMark val="out"/>
        <c:minorTickMark val="none"/>
        <c:tickLblPos val="nextTo"/>
        <c:spPr>
          <a:ln w="25400"/>
        </c:spPr>
        <c:crossAx val="34368896"/>
        <c:crosses val="autoZero"/>
        <c:crossBetween val="midCat"/>
      </c:valAx>
      <c:valAx>
        <c:axId val="34368896"/>
        <c:scaling>
          <c:orientation val="minMax"/>
          <c:max val="3"/>
          <c:min val="-3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spPr>
          <a:ln w="25400"/>
        </c:spPr>
        <c:crossAx val="343673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fmlaLink="$C$18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5</xdr:row>
      <xdr:rowOff>1</xdr:rowOff>
    </xdr:from>
    <xdr:to>
      <xdr:col>12</xdr:col>
      <xdr:colOff>0</xdr:colOff>
      <xdr:row>21</xdr:row>
      <xdr:rowOff>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16</xdr:row>
          <xdr:rowOff>104775</xdr:rowOff>
        </xdr:from>
        <xdr:to>
          <xdr:col>1</xdr:col>
          <xdr:colOff>514350</xdr:colOff>
          <xdr:row>21</xdr:row>
          <xdr:rowOff>9525</xdr:rowOff>
        </xdr:to>
        <xdr:sp macro="" textlink="">
          <xdr:nvSpPr>
            <xdr:cNvPr id="5121" name="Group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Тренд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17</xdr:row>
          <xdr:rowOff>28575</xdr:rowOff>
        </xdr:from>
        <xdr:to>
          <xdr:col>1</xdr:col>
          <xdr:colOff>466725</xdr:colOff>
          <xdr:row>18</xdr:row>
          <xdr:rowOff>95250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Линейный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18</xdr:row>
          <xdr:rowOff>38100</xdr:rowOff>
        </xdr:from>
        <xdr:to>
          <xdr:col>1</xdr:col>
          <xdr:colOff>485775</xdr:colOff>
          <xdr:row>19</xdr:row>
          <xdr:rowOff>104775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Квадратичный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19</xdr:row>
          <xdr:rowOff>76200</xdr:rowOff>
        </xdr:from>
        <xdr:to>
          <xdr:col>1</xdr:col>
          <xdr:colOff>428625</xdr:colOff>
          <xdr:row>20</xdr:row>
          <xdr:rowOff>114300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Нет зависимости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0</xdr:colOff>
      <xdr:row>5</xdr:row>
      <xdr:rowOff>0</xdr:rowOff>
    </xdr:from>
    <xdr:to>
      <xdr:col>19</xdr:col>
      <xdr:colOff>0</xdr:colOff>
      <xdr:row>26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vk.com/excel2ru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://excel2.ru/articles/blochnaya-diagramm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blochnaya-diagramma-v-ms-excel?utm_source=organic_file&amp;utm_medium=file&amp;utm_campaign=file_download" TargetMode="External"/><Relationship Id="rId1" Type="http://schemas.openxmlformats.org/officeDocument/2006/relationships/hyperlink" Target="http://www.excel2.r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8"/>
  <sheetViews>
    <sheetView tabSelected="1" workbookViewId="0">
      <selection activeCell="S2" sqref="S2"/>
    </sheetView>
  </sheetViews>
  <sheetFormatPr defaultRowHeight="12.75" x14ac:dyDescent="0.2"/>
  <cols>
    <col min="1" max="1" width="16.28515625" style="4" customWidth="1"/>
    <col min="2" max="2" width="13" style="4" customWidth="1"/>
    <col min="3" max="4" width="12.42578125" style="4" customWidth="1"/>
    <col min="5" max="5" width="6.5703125" style="4" customWidth="1"/>
    <col min="6" max="6" width="9.42578125" style="4" bestFit="1" customWidth="1"/>
    <col min="7" max="8" width="12.5703125" style="4" bestFit="1" customWidth="1"/>
    <col min="9" max="9" width="9.140625" style="4" customWidth="1"/>
    <col min="10" max="10" width="12" style="4" bestFit="1" customWidth="1"/>
    <col min="11" max="12" width="9.140625" style="4"/>
    <col min="13" max="13" width="2.7109375" style="4" customWidth="1"/>
    <col min="14" max="18" width="9.140625" style="4"/>
    <col min="19" max="19" width="7.140625" style="4" customWidth="1"/>
    <col min="20" max="265" width="9.140625" style="4"/>
    <col min="266" max="266" width="10" style="4" customWidth="1"/>
    <col min="267" max="346" width="9.140625" style="4"/>
    <col min="347" max="347" width="8.5703125" style="4" customWidth="1"/>
    <col min="348" max="16384" width="9.140625" style="4"/>
  </cols>
  <sheetData>
    <row r="1" spans="1:19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5.75" x14ac:dyDescent="0.25">
      <c r="A2" s="1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3" t="s">
        <v>45</v>
      </c>
    </row>
    <row r="3" spans="1:19" ht="18.75" x14ac:dyDescent="0.2">
      <c r="A3" s="1" t="s">
        <v>24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3" t="s">
        <v>27</v>
      </c>
      <c r="B4" s="13"/>
      <c r="C4" s="13"/>
      <c r="D4" s="13"/>
      <c r="E4" s="13"/>
      <c r="F4" s="13" t="s">
        <v>44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5.5" x14ac:dyDescent="0.2">
      <c r="B6" s="20" t="s">
        <v>15</v>
      </c>
      <c r="C6" s="20" t="s">
        <v>18</v>
      </c>
      <c r="D6" s="20" t="s">
        <v>22</v>
      </c>
    </row>
    <row r="7" spans="1:19" ht="25.5" x14ac:dyDescent="0.2">
      <c r="A7" s="8" t="s">
        <v>21</v>
      </c>
      <c r="B7" s="8" t="s">
        <v>7</v>
      </c>
      <c r="C7" s="8" t="s">
        <v>19</v>
      </c>
      <c r="D7" s="20" t="s">
        <v>23</v>
      </c>
    </row>
    <row r="8" spans="1:19" x14ac:dyDescent="0.2">
      <c r="A8" s="9" t="s">
        <v>6</v>
      </c>
      <c r="B8" s="15">
        <v>1</v>
      </c>
      <c r="C8" s="15">
        <v>1</v>
      </c>
    </row>
    <row r="9" spans="1:19" x14ac:dyDescent="0.2">
      <c r="A9" s="9" t="s">
        <v>8</v>
      </c>
      <c r="B9" s="15">
        <v>5</v>
      </c>
      <c r="C9" s="15">
        <v>-6</v>
      </c>
    </row>
    <row r="10" spans="1:19" x14ac:dyDescent="0.2">
      <c r="A10" s="9" t="s">
        <v>20</v>
      </c>
      <c r="C10" s="15">
        <v>10</v>
      </c>
    </row>
    <row r="12" spans="1:19" x14ac:dyDescent="0.2">
      <c r="A12" s="9" t="s">
        <v>9</v>
      </c>
      <c r="B12" s="15">
        <v>0</v>
      </c>
    </row>
    <row r="13" spans="1:19" x14ac:dyDescent="0.2">
      <c r="A13" s="9" t="s">
        <v>10</v>
      </c>
      <c r="B13" s="15">
        <v>0.1</v>
      </c>
    </row>
    <row r="14" spans="1:19" x14ac:dyDescent="0.2">
      <c r="A14" s="9" t="s">
        <v>13</v>
      </c>
      <c r="B14" s="16">
        <f>COUNT(A28:A88)</f>
        <v>61</v>
      </c>
    </row>
    <row r="15" spans="1:19" x14ac:dyDescent="0.2">
      <c r="A15" s="9" t="s">
        <v>11</v>
      </c>
      <c r="B15" s="9">
        <f>B12+B13*(B14-1)</f>
        <v>6</v>
      </c>
    </row>
    <row r="16" spans="1:19" x14ac:dyDescent="0.2">
      <c r="A16" s="9" t="s">
        <v>16</v>
      </c>
      <c r="B16" s="18">
        <v>0.1</v>
      </c>
      <c r="C16" s="12" t="s">
        <v>17</v>
      </c>
    </row>
    <row r="18" spans="1:19" x14ac:dyDescent="0.2">
      <c r="C18" s="4">
        <v>2</v>
      </c>
    </row>
    <row r="22" spans="1:19" x14ac:dyDescent="0.2">
      <c r="E22" s="17"/>
    </row>
    <row r="23" spans="1:19" x14ac:dyDescent="0.2">
      <c r="A23" s="8" t="s">
        <v>25</v>
      </c>
      <c r="B23" s="21">
        <f ca="1">CORREL(B28:B88,D28:D88)</f>
        <v>-1.420107391225924E-2</v>
      </c>
      <c r="C23" s="21">
        <f ca="1">PEARSON(B28:B88,D28:D88)</f>
        <v>-1.420107391225924E-2</v>
      </c>
      <c r="D23" s="21">
        <f ca="1">_xlfn.COVARIANCE.P(B28:B88,D28:D88)/_xlfn.STDEV.P(B28:B88)/_xlfn.STDEV.P(D28:D88)</f>
        <v>-1.420107391225924E-2</v>
      </c>
      <c r="E23" s="21">
        <f ca="1">_xlfn.COVARIANCE.S(B28:B88,D28:D88)/_xlfn.STDEV.S(B28:B88)/_xlfn.STDEV.S(D28:D88)</f>
        <v>-1.4201073912259238E-2</v>
      </c>
    </row>
    <row r="24" spans="1:19" x14ac:dyDescent="0.2">
      <c r="A24" s="8" t="s">
        <v>26</v>
      </c>
      <c r="B24" s="21">
        <f ca="1">_xlfn.COVARIANCE.P(B28:B88,D28:D88)</f>
        <v>-6.8563036053632925E-2</v>
      </c>
      <c r="C24" s="21">
        <f ca="1">COVAR(B28:B88,D28:D88)</f>
        <v>-6.8563036053632925E-2</v>
      </c>
      <c r="D24" s="21">
        <f ca="1">SUMPRODUCT(B28:B88-AVERAGE(B28:B88),(D28:D88-AVERAGE(D28:D88)))/COUNT(D28:D88)</f>
        <v>-6.8563036053632925E-2</v>
      </c>
      <c r="E24" s="21">
        <f ca="1">SUMPRODUCT(B28:B88-AVERAGE(B28:B88),(D28:D88))/COUNT(D28:D88)</f>
        <v>-6.8563036053631538E-2</v>
      </c>
      <c r="F24" s="21">
        <f ca="1">SUMPRODUCT(B28:B88,D28:D88)/COUNT(D28:D88)-AVERAGE(B28:B88)*AVERAGE(D28:D88)</f>
        <v>-6.856303605363756E-2</v>
      </c>
      <c r="H24" s="21">
        <f ca="1">_xlfn.COVARIANCE.S(B28:B88,D28:D88)</f>
        <v>-6.9705753321193484E-2</v>
      </c>
      <c r="I24" s="4" t="s">
        <v>28</v>
      </c>
    </row>
    <row r="25" spans="1:19" ht="15" x14ac:dyDescent="0.2">
      <c r="A25" s="8" t="s">
        <v>39</v>
      </c>
      <c r="B25" s="25">
        <f ca="1">B23*B23</f>
        <v>2.0167050026144995E-4</v>
      </c>
      <c r="C25" s="25">
        <f ca="1">RSQ(B28:B88,D28:D88)</f>
        <v>2.0167050026145001E-4</v>
      </c>
      <c r="E25" s="17"/>
    </row>
    <row r="26" spans="1:19" x14ac:dyDescent="0.2">
      <c r="A26" s="10" t="s">
        <v>5</v>
      </c>
      <c r="B26" s="11"/>
      <c r="C26" s="11"/>
      <c r="D26" s="11"/>
      <c r="E26" s="11"/>
      <c r="F26" s="11"/>
      <c r="G26" s="11"/>
      <c r="H26" s="11"/>
    </row>
    <row r="27" spans="1:19" ht="25.5" x14ac:dyDescent="0.2">
      <c r="B27" s="7" t="s">
        <v>12</v>
      </c>
      <c r="C27" s="19" t="str">
        <f t="shared" ref="C27:C58" ca="1" si="0">OFFSET(F27,,$C$18-1,1)</f>
        <v>Квадратичный тренд</v>
      </c>
      <c r="D27" s="19" t="s">
        <v>14</v>
      </c>
      <c r="E27" s="17"/>
      <c r="F27" s="19" t="str">
        <f>B6</f>
        <v>Линейный тренд</v>
      </c>
      <c r="G27" s="19" t="str">
        <f>C6</f>
        <v>Квадратичный тренд</v>
      </c>
      <c r="H27" s="19" t="str">
        <f>D6</f>
        <v>Нет зависимости</v>
      </c>
      <c r="N27" s="10" t="s">
        <v>29</v>
      </c>
      <c r="O27" s="11"/>
      <c r="P27" s="11"/>
      <c r="Q27" s="11"/>
      <c r="R27" s="11"/>
      <c r="S27" s="11"/>
    </row>
    <row r="28" spans="1:19" x14ac:dyDescent="0.2">
      <c r="A28" s="4">
        <v>1</v>
      </c>
      <c r="B28" s="4">
        <f t="shared" ref="B28:B59" si="1">$B$12+(A28-1)*$B$13</f>
        <v>0</v>
      </c>
      <c r="C28" s="17">
        <f t="shared" ca="1" si="0"/>
        <v>10</v>
      </c>
      <c r="D28" s="17">
        <f ca="1">IF(AND($B$16&gt;0,AVERAGE($C$28:$C$88)),_xlfn.NORM.INV(RAND(),C28,$B$16*ABS(AVERAGE($C$28:$C$88))),C28)</f>
        <v>9.7998714067266999</v>
      </c>
      <c r="E28" s="17"/>
      <c r="F28" s="4">
        <f t="shared" ref="F28:F59" si="2">B28*$B$8+$B$9</f>
        <v>5</v>
      </c>
      <c r="G28" s="17">
        <f t="shared" ref="G28:G59" si="3">$C$8*B28^2+$C$9*B28+$C$10</f>
        <v>10</v>
      </c>
      <c r="H28" s="17">
        <f ca="1">_xlfn.NORM.S.INV(RAND())</f>
        <v>-0.8630518307157099</v>
      </c>
      <c r="K28" s="17"/>
      <c r="N28" s="4" t="s">
        <v>30</v>
      </c>
      <c r="O28" s="22">
        <f ca="1">CORREL(N36:N85,O36:O85)</f>
        <v>8.792709746096763E-4</v>
      </c>
      <c r="Q28" s="4" t="s">
        <v>35</v>
      </c>
      <c r="R28" s="26">
        <v>0.05</v>
      </c>
    </row>
    <row r="29" spans="1:19" x14ac:dyDescent="0.2">
      <c r="A29" s="4">
        <v>2</v>
      </c>
      <c r="B29" s="4">
        <f t="shared" si="1"/>
        <v>0.1</v>
      </c>
      <c r="C29" s="17">
        <f t="shared" ca="1" si="0"/>
        <v>9.41</v>
      </c>
      <c r="D29" s="17">
        <f t="shared" ref="D29:D88" ca="1" si="4">IF(AND($B$16&gt;0,AVERAGE($C$28:$C$88)),_xlfn.NORM.INV(RAND(),C29,$B$16*ABS(AVERAGE($C$28:$C$88))),C29)</f>
        <v>9.0881292230316788</v>
      </c>
      <c r="E29" s="17"/>
      <c r="F29" s="4">
        <f t="shared" si="2"/>
        <v>5.0999999999999996</v>
      </c>
      <c r="G29" s="17">
        <f t="shared" si="3"/>
        <v>9.41</v>
      </c>
      <c r="H29" s="17">
        <f t="shared" ref="H29:H88" ca="1" si="5">_xlfn.NORM.S.INV(RAND())</f>
        <v>-1.3761551608014857</v>
      </c>
      <c r="K29" s="17"/>
      <c r="N29" s="4" t="s">
        <v>31</v>
      </c>
      <c r="O29" s="4">
        <f ca="1">COUNT(N36:N85)</f>
        <v>50</v>
      </c>
      <c r="Q29" s="4" t="s">
        <v>36</v>
      </c>
      <c r="R29" s="4">
        <f ca="1">_xlfn.T.INV.2T(R28,O29-2)</f>
        <v>2.0106347576242314</v>
      </c>
    </row>
    <row r="30" spans="1:19" x14ac:dyDescent="0.2">
      <c r="A30" s="4">
        <v>3</v>
      </c>
      <c r="B30" s="4">
        <f t="shared" si="1"/>
        <v>0.2</v>
      </c>
      <c r="C30" s="17">
        <f t="shared" ca="1" si="0"/>
        <v>8.84</v>
      </c>
      <c r="D30" s="17">
        <f t="shared" ca="1" si="4"/>
        <v>8.498306385150471</v>
      </c>
      <c r="E30" s="17"/>
      <c r="F30" s="4">
        <f t="shared" si="2"/>
        <v>5.2</v>
      </c>
      <c r="G30" s="17">
        <f t="shared" si="3"/>
        <v>8.84</v>
      </c>
      <c r="H30" s="17">
        <f t="shared" ca="1" si="5"/>
        <v>-0.11421231317105088</v>
      </c>
      <c r="K30" s="17"/>
      <c r="N30" s="4" t="s">
        <v>34</v>
      </c>
      <c r="O30" s="4">
        <f ca="1">ABS(O28*SQRT(O29-2)/SQRT(1-O28*O28))</f>
        <v>6.0917703614056838E-3</v>
      </c>
    </row>
    <row r="31" spans="1:19" x14ac:dyDescent="0.2">
      <c r="A31" s="4">
        <v>4</v>
      </c>
      <c r="B31" s="4">
        <f t="shared" si="1"/>
        <v>0.30000000000000004</v>
      </c>
      <c r="C31" s="17">
        <f t="shared" ca="1" si="0"/>
        <v>8.2899999999999991</v>
      </c>
      <c r="D31" s="17">
        <f t="shared" ca="1" si="4"/>
        <v>8.1071855650886029</v>
      </c>
      <c r="E31" s="17"/>
      <c r="F31" s="4">
        <f t="shared" si="2"/>
        <v>5.3</v>
      </c>
      <c r="G31" s="17">
        <f t="shared" si="3"/>
        <v>8.2899999999999991</v>
      </c>
      <c r="H31" s="17">
        <f t="shared" ca="1" si="5"/>
        <v>0.15655750716350189</v>
      </c>
      <c r="K31" s="17"/>
    </row>
    <row r="32" spans="1:19" x14ac:dyDescent="0.2">
      <c r="A32" s="4">
        <v>5</v>
      </c>
      <c r="B32" s="4">
        <f t="shared" si="1"/>
        <v>0.4</v>
      </c>
      <c r="C32" s="17">
        <f t="shared" ca="1" si="0"/>
        <v>7.76</v>
      </c>
      <c r="D32" s="17">
        <f t="shared" ca="1" si="4"/>
        <v>7.775823925562463</v>
      </c>
      <c r="E32" s="17"/>
      <c r="F32" s="4">
        <f t="shared" si="2"/>
        <v>5.4</v>
      </c>
      <c r="G32" s="17">
        <f t="shared" si="3"/>
        <v>7.76</v>
      </c>
      <c r="H32" s="17">
        <f t="shared" ca="1" si="5"/>
        <v>-0.98716157918441771</v>
      </c>
      <c r="K32" s="17"/>
      <c r="N32" s="7" t="s">
        <v>38</v>
      </c>
    </row>
    <row r="33" spans="1:17" x14ac:dyDescent="0.2">
      <c r="A33" s="4">
        <v>6</v>
      </c>
      <c r="B33" s="4">
        <f t="shared" si="1"/>
        <v>0.5</v>
      </c>
      <c r="C33" s="17">
        <f t="shared" ca="1" si="0"/>
        <v>7.25</v>
      </c>
      <c r="D33" s="17">
        <f t="shared" ca="1" si="4"/>
        <v>7.2630555221614292</v>
      </c>
      <c r="E33" s="17"/>
      <c r="F33" s="4">
        <f t="shared" si="2"/>
        <v>5.5</v>
      </c>
      <c r="G33" s="17">
        <f t="shared" si="3"/>
        <v>7.25</v>
      </c>
      <c r="H33" s="17">
        <f t="shared" ca="1" si="5"/>
        <v>-1.6747073748142138</v>
      </c>
      <c r="K33" s="17"/>
      <c r="N33" s="24" t="s">
        <v>37</v>
      </c>
      <c r="Q33" s="23" t="b">
        <f ca="1">O30&gt;R29</f>
        <v>0</v>
      </c>
    </row>
    <row r="34" spans="1:17" x14ac:dyDescent="0.2">
      <c r="A34" s="4">
        <v>7</v>
      </c>
      <c r="B34" s="4">
        <f t="shared" si="1"/>
        <v>0.60000000000000009</v>
      </c>
      <c r="C34" s="17">
        <f t="shared" ca="1" si="0"/>
        <v>6.76</v>
      </c>
      <c r="D34" s="17">
        <f t="shared" ca="1" si="4"/>
        <v>7.1550725061696214</v>
      </c>
      <c r="E34" s="17"/>
      <c r="F34" s="4">
        <f t="shared" si="2"/>
        <v>5.6</v>
      </c>
      <c r="G34" s="17">
        <f t="shared" si="3"/>
        <v>6.76</v>
      </c>
      <c r="H34" s="17">
        <f t="shared" ca="1" si="5"/>
        <v>-0.38500928335236051</v>
      </c>
      <c r="K34" s="17"/>
    </row>
    <row r="35" spans="1:17" x14ac:dyDescent="0.2">
      <c r="A35" s="4">
        <v>8</v>
      </c>
      <c r="B35" s="4">
        <f t="shared" si="1"/>
        <v>0.70000000000000007</v>
      </c>
      <c r="C35" s="17">
        <f t="shared" ca="1" si="0"/>
        <v>6.29</v>
      </c>
      <c r="D35" s="17">
        <f t="shared" ca="1" si="4"/>
        <v>6.6880024907759692</v>
      </c>
      <c r="E35" s="17"/>
      <c r="F35" s="4">
        <f t="shared" si="2"/>
        <v>5.7</v>
      </c>
      <c r="G35" s="17">
        <f t="shared" si="3"/>
        <v>6.29</v>
      </c>
      <c r="H35" s="17">
        <f t="shared" ca="1" si="5"/>
        <v>-1.5392104271670271</v>
      </c>
      <c r="K35" s="17"/>
      <c r="N35" s="4" t="s">
        <v>32</v>
      </c>
      <c r="O35" s="4" t="s">
        <v>33</v>
      </c>
    </row>
    <row r="36" spans="1:17" x14ac:dyDescent="0.2">
      <c r="A36" s="4">
        <v>9</v>
      </c>
      <c r="B36" s="4">
        <f t="shared" si="1"/>
        <v>0.8</v>
      </c>
      <c r="C36" s="17">
        <f t="shared" ca="1" si="0"/>
        <v>5.84</v>
      </c>
      <c r="D36" s="17">
        <f t="shared" ca="1" si="4"/>
        <v>5.0146187605750816</v>
      </c>
      <c r="E36" s="17"/>
      <c r="F36" s="4">
        <f t="shared" si="2"/>
        <v>5.8</v>
      </c>
      <c r="G36" s="17">
        <f t="shared" si="3"/>
        <v>5.84</v>
      </c>
      <c r="H36" s="17">
        <f t="shared" ca="1" si="5"/>
        <v>1.219490350436826</v>
      </c>
      <c r="K36" s="17"/>
      <c r="N36" s="4">
        <f ca="1">_xlfn.NORM.S.INV(RAND())</f>
        <v>0.7674496865681284</v>
      </c>
      <c r="O36" s="4">
        <f ca="1">_xlfn.NORM.S.INV(RAND())</f>
        <v>0.27166563149704925</v>
      </c>
    </row>
    <row r="37" spans="1:17" x14ac:dyDescent="0.2">
      <c r="A37" s="4">
        <v>10</v>
      </c>
      <c r="B37" s="4">
        <f t="shared" si="1"/>
        <v>0.9</v>
      </c>
      <c r="C37" s="17">
        <f t="shared" ca="1" si="0"/>
        <v>5.41</v>
      </c>
      <c r="D37" s="17">
        <f t="shared" ca="1" si="4"/>
        <v>5.2717365479654719</v>
      </c>
      <c r="E37" s="17"/>
      <c r="F37" s="4">
        <f t="shared" si="2"/>
        <v>5.9</v>
      </c>
      <c r="G37" s="17">
        <f t="shared" si="3"/>
        <v>5.41</v>
      </c>
      <c r="H37" s="17">
        <f t="shared" ca="1" si="5"/>
        <v>0.87814575920071036</v>
      </c>
      <c r="K37" s="17"/>
      <c r="N37" s="4">
        <f t="shared" ref="N37:O84" ca="1" si="6">_xlfn.NORM.S.INV(RAND())</f>
        <v>-0.51076253371866354</v>
      </c>
      <c r="O37" s="4">
        <f t="shared" ca="1" si="6"/>
        <v>-0.20175776122630987</v>
      </c>
    </row>
    <row r="38" spans="1:17" x14ac:dyDescent="0.2">
      <c r="A38" s="4">
        <v>11</v>
      </c>
      <c r="B38" s="4">
        <f t="shared" si="1"/>
        <v>1</v>
      </c>
      <c r="C38" s="17">
        <f t="shared" ca="1" si="0"/>
        <v>5</v>
      </c>
      <c r="D38" s="17">
        <f t="shared" ca="1" si="4"/>
        <v>4.9585264270885112</v>
      </c>
      <c r="E38" s="17"/>
      <c r="F38" s="4">
        <f t="shared" si="2"/>
        <v>6</v>
      </c>
      <c r="G38" s="17">
        <f t="shared" si="3"/>
        <v>5</v>
      </c>
      <c r="H38" s="17">
        <f t="shared" ca="1" si="5"/>
        <v>0.84054150549824835</v>
      </c>
      <c r="K38" s="17"/>
      <c r="N38" s="4">
        <f t="shared" ca="1" si="6"/>
        <v>-0.19838785133084025</v>
      </c>
      <c r="O38" s="4">
        <f t="shared" ca="1" si="6"/>
        <v>-1.0389802769045804</v>
      </c>
    </row>
    <row r="39" spans="1:17" x14ac:dyDescent="0.2">
      <c r="A39" s="4">
        <v>12</v>
      </c>
      <c r="B39" s="4">
        <f t="shared" si="1"/>
        <v>1.1000000000000001</v>
      </c>
      <c r="C39" s="17">
        <f t="shared" ca="1" si="0"/>
        <v>4.6099999999999994</v>
      </c>
      <c r="D39" s="17">
        <f t="shared" ca="1" si="4"/>
        <v>5.2318555295463778</v>
      </c>
      <c r="E39" s="17"/>
      <c r="F39" s="4">
        <f t="shared" si="2"/>
        <v>6.1</v>
      </c>
      <c r="G39" s="17">
        <f t="shared" si="3"/>
        <v>4.6099999999999994</v>
      </c>
      <c r="H39" s="17">
        <f t="shared" ca="1" si="5"/>
        <v>0.23143491628378493</v>
      </c>
      <c r="K39" s="17"/>
      <c r="N39" s="4">
        <f t="shared" ca="1" si="6"/>
        <v>-0.26975046395656332</v>
      </c>
      <c r="O39" s="4">
        <f t="shared" ca="1" si="6"/>
        <v>-0.70083076980443404</v>
      </c>
    </row>
    <row r="40" spans="1:17" x14ac:dyDescent="0.2">
      <c r="A40" s="4">
        <v>13</v>
      </c>
      <c r="B40" s="4">
        <f t="shared" si="1"/>
        <v>1.2000000000000002</v>
      </c>
      <c r="C40" s="17">
        <f t="shared" ca="1" si="0"/>
        <v>4.2399999999999993</v>
      </c>
      <c r="D40" s="17">
        <f t="shared" ca="1" si="4"/>
        <v>4.879723447469333</v>
      </c>
      <c r="E40" s="17"/>
      <c r="F40" s="4">
        <f t="shared" si="2"/>
        <v>6.2</v>
      </c>
      <c r="G40" s="17">
        <f t="shared" si="3"/>
        <v>4.2399999999999993</v>
      </c>
      <c r="H40" s="17">
        <f t="shared" ca="1" si="5"/>
        <v>-0.75475203883427411</v>
      </c>
      <c r="K40" s="17"/>
      <c r="N40" s="4">
        <f t="shared" ca="1" si="6"/>
        <v>-1.6272681031735814</v>
      </c>
      <c r="O40" s="4">
        <f t="shared" ca="1" si="6"/>
        <v>-0.34901390884607791</v>
      </c>
    </row>
    <row r="41" spans="1:17" x14ac:dyDescent="0.2">
      <c r="A41" s="4">
        <v>14</v>
      </c>
      <c r="B41" s="4">
        <f t="shared" si="1"/>
        <v>1.3</v>
      </c>
      <c r="C41" s="17">
        <f t="shared" ca="1" si="0"/>
        <v>3.8899999999999997</v>
      </c>
      <c r="D41" s="17">
        <f t="shared" ca="1" si="4"/>
        <v>4.7601610637520206</v>
      </c>
      <c r="E41" s="17"/>
      <c r="F41" s="4">
        <f t="shared" si="2"/>
        <v>6.3</v>
      </c>
      <c r="G41" s="17">
        <f t="shared" si="3"/>
        <v>3.8899999999999997</v>
      </c>
      <c r="H41" s="17">
        <f t="shared" ca="1" si="5"/>
        <v>7.1757174859558098E-2</v>
      </c>
      <c r="K41" s="17"/>
      <c r="N41" s="4">
        <f t="shared" ca="1" si="6"/>
        <v>-0.32234981491913228</v>
      </c>
      <c r="O41" s="4">
        <f t="shared" ca="1" si="6"/>
        <v>0.86299379487052474</v>
      </c>
    </row>
    <row r="42" spans="1:17" x14ac:dyDescent="0.2">
      <c r="A42" s="4">
        <v>15</v>
      </c>
      <c r="B42" s="4">
        <f t="shared" si="1"/>
        <v>1.4000000000000001</v>
      </c>
      <c r="C42" s="17">
        <f t="shared" ca="1" si="0"/>
        <v>3.5600000000000005</v>
      </c>
      <c r="D42" s="17">
        <f t="shared" ca="1" si="4"/>
        <v>3.3955148128092194</v>
      </c>
      <c r="E42" s="17"/>
      <c r="F42" s="4">
        <f t="shared" si="2"/>
        <v>6.4</v>
      </c>
      <c r="G42" s="17">
        <f t="shared" si="3"/>
        <v>3.5600000000000005</v>
      </c>
      <c r="H42" s="17">
        <f t="shared" ca="1" si="5"/>
        <v>1.4953939502011391</v>
      </c>
      <c r="K42" s="17"/>
      <c r="N42" s="4">
        <f t="shared" ca="1" si="6"/>
        <v>-1.3947208063890617</v>
      </c>
      <c r="O42" s="4">
        <f t="shared" ca="1" si="6"/>
        <v>-1.1690046864915529</v>
      </c>
    </row>
    <row r="43" spans="1:17" x14ac:dyDescent="0.2">
      <c r="A43" s="4">
        <v>16</v>
      </c>
      <c r="B43" s="4">
        <f t="shared" si="1"/>
        <v>1.5</v>
      </c>
      <c r="C43" s="17">
        <f t="shared" ca="1" si="0"/>
        <v>3.25</v>
      </c>
      <c r="D43" s="17">
        <f t="shared" ca="1" si="4"/>
        <v>3.6053806399311048</v>
      </c>
      <c r="E43" s="17"/>
      <c r="F43" s="4">
        <f t="shared" si="2"/>
        <v>6.5</v>
      </c>
      <c r="G43" s="17">
        <f t="shared" si="3"/>
        <v>3.25</v>
      </c>
      <c r="H43" s="17">
        <f t="shared" ca="1" si="5"/>
        <v>-0.21123287563426607</v>
      </c>
      <c r="K43" s="17"/>
      <c r="N43" s="4">
        <f t="shared" ca="1" si="6"/>
        <v>0.9390692583339102</v>
      </c>
      <c r="O43" s="4">
        <f t="shared" ca="1" si="6"/>
        <v>0.64285276761804544</v>
      </c>
    </row>
    <row r="44" spans="1:17" x14ac:dyDescent="0.2">
      <c r="A44" s="4">
        <v>17</v>
      </c>
      <c r="B44" s="4">
        <f t="shared" si="1"/>
        <v>1.6</v>
      </c>
      <c r="C44" s="17">
        <f t="shared" ca="1" si="0"/>
        <v>2.9599999999999991</v>
      </c>
      <c r="D44" s="17">
        <f t="shared" ca="1" si="4"/>
        <v>2.2015366286795301</v>
      </c>
      <c r="E44" s="17"/>
      <c r="F44" s="4">
        <f t="shared" si="2"/>
        <v>6.6</v>
      </c>
      <c r="G44" s="17">
        <f t="shared" si="3"/>
        <v>2.9599999999999991</v>
      </c>
      <c r="H44" s="17">
        <f t="shared" ca="1" si="5"/>
        <v>-0.6169788059959429</v>
      </c>
      <c r="K44" s="17"/>
      <c r="N44" s="4">
        <f t="shared" ca="1" si="6"/>
        <v>-1.0571174750098824</v>
      </c>
      <c r="O44" s="4">
        <f t="shared" ca="1" si="6"/>
        <v>-1.2665448376803834</v>
      </c>
    </row>
    <row r="45" spans="1:17" x14ac:dyDescent="0.2">
      <c r="A45" s="4">
        <v>18</v>
      </c>
      <c r="B45" s="4">
        <f t="shared" si="1"/>
        <v>1.7000000000000002</v>
      </c>
      <c r="C45" s="17">
        <f t="shared" ca="1" si="0"/>
        <v>2.6899999999999995</v>
      </c>
      <c r="D45" s="17">
        <f t="shared" ca="1" si="4"/>
        <v>2.8277743028857363</v>
      </c>
      <c r="E45" s="17"/>
      <c r="F45" s="4">
        <f t="shared" si="2"/>
        <v>6.7</v>
      </c>
      <c r="G45" s="17">
        <f t="shared" si="3"/>
        <v>2.6899999999999995</v>
      </c>
      <c r="H45" s="17">
        <f t="shared" ca="1" si="5"/>
        <v>-0.33501170028735394</v>
      </c>
      <c r="K45" s="17"/>
      <c r="N45" s="4">
        <f t="shared" ca="1" si="6"/>
        <v>1.0491283429889489</v>
      </c>
      <c r="O45" s="4">
        <f t="shared" ca="1" si="6"/>
        <v>-0.91851019682192536</v>
      </c>
    </row>
    <row r="46" spans="1:17" x14ac:dyDescent="0.2">
      <c r="A46" s="4">
        <v>19</v>
      </c>
      <c r="B46" s="4">
        <f t="shared" si="1"/>
        <v>1.8</v>
      </c>
      <c r="C46" s="17">
        <f t="shared" ca="1" si="0"/>
        <v>2.4399999999999995</v>
      </c>
      <c r="D46" s="17">
        <f t="shared" ca="1" si="4"/>
        <v>2.591964294224542</v>
      </c>
      <c r="E46" s="17"/>
      <c r="F46" s="4">
        <f t="shared" si="2"/>
        <v>6.8</v>
      </c>
      <c r="G46" s="17">
        <f t="shared" si="3"/>
        <v>2.4399999999999995</v>
      </c>
      <c r="H46" s="17">
        <f t="shared" ca="1" si="5"/>
        <v>0.26915282758591563</v>
      </c>
      <c r="K46" s="17"/>
      <c r="N46" s="4">
        <f t="shared" ca="1" si="6"/>
        <v>-0.14095294619546497</v>
      </c>
      <c r="O46" s="4">
        <f t="shared" ca="1" si="6"/>
        <v>0.57691710465791401</v>
      </c>
    </row>
    <row r="47" spans="1:17" x14ac:dyDescent="0.2">
      <c r="A47" s="4">
        <v>20</v>
      </c>
      <c r="B47" s="4">
        <f t="shared" si="1"/>
        <v>1.9000000000000001</v>
      </c>
      <c r="C47" s="17">
        <f t="shared" ca="1" si="0"/>
        <v>2.21</v>
      </c>
      <c r="D47" s="17">
        <f t="shared" ca="1" si="4"/>
        <v>2.3686534608216263</v>
      </c>
      <c r="E47" s="17"/>
      <c r="F47" s="4">
        <f t="shared" si="2"/>
        <v>6.9</v>
      </c>
      <c r="G47" s="17">
        <f t="shared" si="3"/>
        <v>2.21</v>
      </c>
      <c r="H47" s="17">
        <f t="shared" ca="1" si="5"/>
        <v>-0.28046614714924739</v>
      </c>
      <c r="K47" s="17"/>
      <c r="N47" s="4">
        <f t="shared" ca="1" si="6"/>
        <v>-0.97576515795288477</v>
      </c>
      <c r="O47" s="4">
        <f t="shared" ca="1" si="6"/>
        <v>-1.3486798447891668</v>
      </c>
    </row>
    <row r="48" spans="1:17" x14ac:dyDescent="0.2">
      <c r="A48" s="4">
        <v>21</v>
      </c>
      <c r="B48" s="4">
        <f t="shared" si="1"/>
        <v>2</v>
      </c>
      <c r="C48" s="17">
        <f t="shared" ca="1" si="0"/>
        <v>2</v>
      </c>
      <c r="D48" s="17">
        <f t="shared" ca="1" si="4"/>
        <v>2.0841606529945302</v>
      </c>
      <c r="E48" s="17"/>
      <c r="F48" s="4">
        <f t="shared" si="2"/>
        <v>7</v>
      </c>
      <c r="G48" s="17">
        <f t="shared" si="3"/>
        <v>2</v>
      </c>
      <c r="H48" s="17">
        <f t="shared" ca="1" si="5"/>
        <v>-0.30716393598265929</v>
      </c>
      <c r="K48" s="17"/>
      <c r="N48" s="4">
        <f t="shared" ca="1" si="6"/>
        <v>0.57627039246605016</v>
      </c>
      <c r="O48" s="4">
        <f t="shared" ca="1" si="6"/>
        <v>-0.80758652961292754</v>
      </c>
    </row>
    <row r="49" spans="1:15" x14ac:dyDescent="0.2">
      <c r="A49" s="4">
        <v>22</v>
      </c>
      <c r="B49" s="4">
        <f t="shared" si="1"/>
        <v>2.1</v>
      </c>
      <c r="C49" s="17">
        <f t="shared" ca="1" si="0"/>
        <v>1.8099999999999987</v>
      </c>
      <c r="D49" s="17">
        <f t="shared" ca="1" si="4"/>
        <v>1.3503634291250746</v>
      </c>
      <c r="E49" s="17"/>
      <c r="F49" s="4">
        <f t="shared" si="2"/>
        <v>7.1</v>
      </c>
      <c r="G49" s="17">
        <f t="shared" si="3"/>
        <v>1.8099999999999987</v>
      </c>
      <c r="H49" s="17">
        <f t="shared" ca="1" si="5"/>
        <v>0.57926298116994923</v>
      </c>
      <c r="K49" s="17"/>
      <c r="N49" s="4">
        <f t="shared" ca="1" si="6"/>
        <v>-1.9199763424491534</v>
      </c>
      <c r="O49" s="4">
        <f t="shared" ca="1" si="6"/>
        <v>-0.79477019381621783</v>
      </c>
    </row>
    <row r="50" spans="1:15" x14ac:dyDescent="0.2">
      <c r="A50" s="4">
        <v>23</v>
      </c>
      <c r="B50" s="4">
        <f t="shared" si="1"/>
        <v>2.2000000000000002</v>
      </c>
      <c r="C50" s="17">
        <f t="shared" ca="1" si="0"/>
        <v>1.6400000000000006</v>
      </c>
      <c r="D50" s="17">
        <f t="shared" ca="1" si="4"/>
        <v>1.6400527067790753</v>
      </c>
      <c r="E50" s="17"/>
      <c r="F50" s="4">
        <f t="shared" si="2"/>
        <v>7.2</v>
      </c>
      <c r="G50" s="17">
        <f t="shared" si="3"/>
        <v>1.6400000000000006</v>
      </c>
      <c r="H50" s="17">
        <f t="shared" ca="1" si="5"/>
        <v>-0.64902336422535933</v>
      </c>
      <c r="K50" s="17"/>
      <c r="N50" s="4">
        <f t="shared" ca="1" si="6"/>
        <v>-0.78217968023986029</v>
      </c>
      <c r="O50" s="4">
        <f t="shared" ca="1" si="6"/>
        <v>0.20709578264404441</v>
      </c>
    </row>
    <row r="51" spans="1:15" x14ac:dyDescent="0.2">
      <c r="A51" s="4">
        <v>24</v>
      </c>
      <c r="B51" s="4">
        <f t="shared" si="1"/>
        <v>2.3000000000000003</v>
      </c>
      <c r="C51" s="17">
        <f t="shared" ca="1" si="0"/>
        <v>1.4900000000000002</v>
      </c>
      <c r="D51" s="17">
        <f t="shared" ca="1" si="4"/>
        <v>1.0818486242815042</v>
      </c>
      <c r="E51" s="17"/>
      <c r="F51" s="4">
        <f t="shared" si="2"/>
        <v>7.3000000000000007</v>
      </c>
      <c r="G51" s="17">
        <f t="shared" si="3"/>
        <v>1.4900000000000002</v>
      </c>
      <c r="H51" s="17">
        <f t="shared" ca="1" si="5"/>
        <v>0.77517197167157248</v>
      </c>
      <c r="K51" s="17"/>
      <c r="N51" s="4">
        <f t="shared" ca="1" si="6"/>
        <v>0.49188730323440016</v>
      </c>
      <c r="O51" s="4">
        <f t="shared" ca="1" si="6"/>
        <v>-0.11727867929021318</v>
      </c>
    </row>
    <row r="52" spans="1:15" x14ac:dyDescent="0.2">
      <c r="A52" s="4">
        <v>25</v>
      </c>
      <c r="B52" s="4">
        <f t="shared" si="1"/>
        <v>2.4000000000000004</v>
      </c>
      <c r="C52" s="17">
        <f t="shared" ca="1" si="0"/>
        <v>1.3599999999999994</v>
      </c>
      <c r="D52" s="17">
        <f t="shared" ca="1" si="4"/>
        <v>1.3229168068977828</v>
      </c>
      <c r="E52" s="17"/>
      <c r="F52" s="4">
        <f t="shared" si="2"/>
        <v>7.4</v>
      </c>
      <c r="G52" s="17">
        <f t="shared" si="3"/>
        <v>1.3599999999999994</v>
      </c>
      <c r="H52" s="17">
        <f t="shared" ca="1" si="5"/>
        <v>-0.92269564962922246</v>
      </c>
      <c r="K52" s="17"/>
      <c r="N52" s="4">
        <f t="shared" ca="1" si="6"/>
        <v>-0.86246810446007505</v>
      </c>
      <c r="O52" s="4">
        <f t="shared" ca="1" si="6"/>
        <v>-0.70794824465717265</v>
      </c>
    </row>
    <row r="53" spans="1:15" x14ac:dyDescent="0.2">
      <c r="A53" s="4">
        <v>26</v>
      </c>
      <c r="B53" s="4">
        <f t="shared" si="1"/>
        <v>2.5</v>
      </c>
      <c r="C53" s="17">
        <f t="shared" ca="1" si="0"/>
        <v>1.25</v>
      </c>
      <c r="D53" s="17">
        <f t="shared" ca="1" si="4"/>
        <v>1.5881198292716914</v>
      </c>
      <c r="E53" s="17"/>
      <c r="F53" s="4">
        <f t="shared" si="2"/>
        <v>7.5</v>
      </c>
      <c r="G53" s="17">
        <f t="shared" si="3"/>
        <v>1.25</v>
      </c>
      <c r="H53" s="17">
        <f t="shared" ca="1" si="5"/>
        <v>0.43822997478649872</v>
      </c>
      <c r="K53" s="17"/>
      <c r="N53" s="4">
        <f t="shared" ca="1" si="6"/>
        <v>-4.4267170598306066E-2</v>
      </c>
      <c r="O53" s="4">
        <f t="shared" ca="1" si="6"/>
        <v>-0.17850227884761349</v>
      </c>
    </row>
    <row r="54" spans="1:15" x14ac:dyDescent="0.2">
      <c r="A54" s="4">
        <v>27</v>
      </c>
      <c r="B54" s="4">
        <f t="shared" si="1"/>
        <v>2.6</v>
      </c>
      <c r="C54" s="17">
        <f t="shared" ca="1" si="0"/>
        <v>1.1600000000000001</v>
      </c>
      <c r="D54" s="17">
        <f t="shared" ca="1" si="4"/>
        <v>1.4255414962526258</v>
      </c>
      <c r="E54" s="17"/>
      <c r="F54" s="4">
        <f t="shared" si="2"/>
        <v>7.6</v>
      </c>
      <c r="G54" s="17">
        <f t="shared" si="3"/>
        <v>1.1600000000000001</v>
      </c>
      <c r="H54" s="17">
        <f t="shared" ca="1" si="5"/>
        <v>-1.6828807738987224</v>
      </c>
      <c r="K54" s="17"/>
      <c r="N54" s="4">
        <f t="shared" ca="1" si="6"/>
        <v>-0.36441778134388386</v>
      </c>
      <c r="O54" s="4">
        <f t="shared" ca="1" si="6"/>
        <v>-0.51115468082741522</v>
      </c>
    </row>
    <row r="55" spans="1:15" x14ac:dyDescent="0.2">
      <c r="A55" s="4">
        <v>28</v>
      </c>
      <c r="B55" s="4">
        <f t="shared" si="1"/>
        <v>2.7</v>
      </c>
      <c r="C55" s="17">
        <f t="shared" ca="1" si="0"/>
        <v>1.0899999999999981</v>
      </c>
      <c r="D55" s="17">
        <f t="shared" ca="1" si="4"/>
        <v>0.64749254008551793</v>
      </c>
      <c r="E55" s="17"/>
      <c r="F55" s="4">
        <f t="shared" si="2"/>
        <v>7.7</v>
      </c>
      <c r="G55" s="17">
        <f t="shared" si="3"/>
        <v>1.0899999999999981</v>
      </c>
      <c r="H55" s="17">
        <f t="shared" ca="1" si="5"/>
        <v>1.3359719041978804</v>
      </c>
      <c r="K55" s="17"/>
      <c r="N55" s="4">
        <f t="shared" ca="1" si="6"/>
        <v>-1.0230479745433831</v>
      </c>
      <c r="O55" s="4">
        <f t="shared" ca="1" si="6"/>
        <v>-9.2051975037254832E-2</v>
      </c>
    </row>
    <row r="56" spans="1:15" x14ac:dyDescent="0.2">
      <c r="A56" s="4">
        <v>29</v>
      </c>
      <c r="B56" s="4">
        <f t="shared" si="1"/>
        <v>2.8000000000000003</v>
      </c>
      <c r="C56" s="17">
        <f t="shared" ca="1" si="0"/>
        <v>1.0400000000000009</v>
      </c>
      <c r="D56" s="17">
        <f t="shared" ca="1" si="4"/>
        <v>1.5495374114298515</v>
      </c>
      <c r="E56" s="17"/>
      <c r="F56" s="4">
        <f t="shared" si="2"/>
        <v>7.8000000000000007</v>
      </c>
      <c r="G56" s="17">
        <f t="shared" si="3"/>
        <v>1.0400000000000009</v>
      </c>
      <c r="H56" s="17">
        <f t="shared" ca="1" si="5"/>
        <v>0.66917321559020893</v>
      </c>
      <c r="K56" s="17"/>
      <c r="N56" s="4">
        <f t="shared" ca="1" si="6"/>
        <v>1.3787613717435565</v>
      </c>
      <c r="O56" s="4">
        <f t="shared" ca="1" si="6"/>
        <v>-0.67098954597113625</v>
      </c>
    </row>
    <row r="57" spans="1:15" x14ac:dyDescent="0.2">
      <c r="A57" s="4">
        <v>30</v>
      </c>
      <c r="B57" s="4">
        <f t="shared" si="1"/>
        <v>2.9000000000000004</v>
      </c>
      <c r="C57" s="17">
        <f t="shared" ca="1" si="0"/>
        <v>1.0099999999999998</v>
      </c>
      <c r="D57" s="17">
        <f t="shared" ca="1" si="4"/>
        <v>0.74361367673965428</v>
      </c>
      <c r="E57" s="17"/>
      <c r="F57" s="4">
        <f t="shared" si="2"/>
        <v>7.9</v>
      </c>
      <c r="G57" s="17">
        <f t="shared" si="3"/>
        <v>1.0099999999999998</v>
      </c>
      <c r="H57" s="17">
        <f t="shared" ca="1" si="5"/>
        <v>0.27380993631892958</v>
      </c>
      <c r="K57" s="17"/>
      <c r="N57" s="4">
        <f t="shared" ca="1" si="6"/>
        <v>0.37573435162239699</v>
      </c>
      <c r="O57" s="4">
        <f t="shared" ca="1" si="6"/>
        <v>-0.93327170693319805</v>
      </c>
    </row>
    <row r="58" spans="1:15" x14ac:dyDescent="0.2">
      <c r="A58" s="4">
        <v>31</v>
      </c>
      <c r="B58" s="4">
        <f t="shared" si="1"/>
        <v>3</v>
      </c>
      <c r="C58" s="17">
        <f t="shared" ca="1" si="0"/>
        <v>1</v>
      </c>
      <c r="D58" s="17">
        <f t="shared" ca="1" si="4"/>
        <v>0.91114987258083713</v>
      </c>
      <c r="E58" s="17"/>
      <c r="F58" s="4">
        <f t="shared" si="2"/>
        <v>8</v>
      </c>
      <c r="G58" s="17">
        <f t="shared" si="3"/>
        <v>1</v>
      </c>
      <c r="H58" s="17">
        <f t="shared" ca="1" si="5"/>
        <v>0.97394536897061923</v>
      </c>
      <c r="K58" s="17"/>
      <c r="N58" s="4">
        <f t="shared" ca="1" si="6"/>
        <v>-0.22368110309533032</v>
      </c>
      <c r="O58" s="4">
        <f t="shared" ca="1" si="6"/>
        <v>-0.21605873363179448</v>
      </c>
    </row>
    <row r="59" spans="1:15" x14ac:dyDescent="0.2">
      <c r="A59" s="4">
        <v>32</v>
      </c>
      <c r="B59" s="4">
        <f t="shared" si="1"/>
        <v>3.1</v>
      </c>
      <c r="C59" s="17">
        <f t="shared" ref="C59:C88" ca="1" si="7">OFFSET(F59,,$C$18-1,1)</f>
        <v>1.0099999999999998</v>
      </c>
      <c r="D59" s="17">
        <f t="shared" ca="1" si="4"/>
        <v>1.3187896556718535</v>
      </c>
      <c r="E59" s="17"/>
      <c r="F59" s="4">
        <f t="shared" si="2"/>
        <v>8.1</v>
      </c>
      <c r="G59" s="17">
        <f t="shared" si="3"/>
        <v>1.0099999999999998</v>
      </c>
      <c r="H59" s="17">
        <f t="shared" ca="1" si="5"/>
        <v>-1.3642058569416842</v>
      </c>
      <c r="K59" s="17"/>
      <c r="N59" s="4">
        <f t="shared" ca="1" si="6"/>
        <v>2.1178380377527832E-2</v>
      </c>
      <c r="O59" s="4">
        <f t="shared" ca="1" si="6"/>
        <v>-0.88917542514156878</v>
      </c>
    </row>
    <row r="60" spans="1:15" x14ac:dyDescent="0.2">
      <c r="A60" s="4">
        <v>33</v>
      </c>
      <c r="B60" s="4">
        <f t="shared" ref="B60:B88" si="8">$B$12+(A60-1)*$B$13</f>
        <v>3.2</v>
      </c>
      <c r="C60" s="17">
        <f t="shared" ca="1" si="7"/>
        <v>1.0399999999999991</v>
      </c>
      <c r="D60" s="17">
        <f t="shared" ca="1" si="4"/>
        <v>0.62785269244471231</v>
      </c>
      <c r="E60" s="17"/>
      <c r="F60" s="4">
        <f t="shared" ref="F60:F88" si="9">B60*$B$8+$B$9</f>
        <v>8.1999999999999993</v>
      </c>
      <c r="G60" s="17">
        <f t="shared" ref="G60:G88" si="10">$C$8*B60^2+$C$9*B60+$C$10</f>
        <v>1.0399999999999991</v>
      </c>
      <c r="H60" s="17">
        <f t="shared" ca="1" si="5"/>
        <v>-1.3312483827898089</v>
      </c>
      <c r="K60" s="17"/>
      <c r="N60" s="4">
        <f t="shared" ca="1" si="6"/>
        <v>-1.8101992215046923</v>
      </c>
      <c r="O60" s="4">
        <f t="shared" ca="1" si="6"/>
        <v>-9.0558512751018075E-2</v>
      </c>
    </row>
    <row r="61" spans="1:15" x14ac:dyDescent="0.2">
      <c r="A61" s="4">
        <v>34</v>
      </c>
      <c r="B61" s="4">
        <f t="shared" si="8"/>
        <v>3.3000000000000003</v>
      </c>
      <c r="C61" s="17">
        <f t="shared" ca="1" si="7"/>
        <v>1.0900000000000016</v>
      </c>
      <c r="D61" s="17">
        <f t="shared" ca="1" si="4"/>
        <v>0.73774530535422389</v>
      </c>
      <c r="E61" s="17"/>
      <c r="F61" s="4">
        <f t="shared" si="9"/>
        <v>8.3000000000000007</v>
      </c>
      <c r="G61" s="17">
        <f t="shared" si="10"/>
        <v>1.0900000000000016</v>
      </c>
      <c r="H61" s="17">
        <f t="shared" ca="1" si="5"/>
        <v>0.33881205318030938</v>
      </c>
      <c r="K61" s="17"/>
      <c r="N61" s="4">
        <f t="shared" ca="1" si="6"/>
        <v>-2.3883593278628568</v>
      </c>
      <c r="O61" s="4">
        <f t="shared" ca="1" si="6"/>
        <v>0.44531670866886985</v>
      </c>
    </row>
    <row r="62" spans="1:15" x14ac:dyDescent="0.2">
      <c r="A62" s="4">
        <v>35</v>
      </c>
      <c r="B62" s="4">
        <f t="shared" si="8"/>
        <v>3.4000000000000004</v>
      </c>
      <c r="C62" s="17">
        <f t="shared" ca="1" si="7"/>
        <v>1.1600000000000001</v>
      </c>
      <c r="D62" s="17">
        <f t="shared" ca="1" si="4"/>
        <v>1.2004724339772552</v>
      </c>
      <c r="E62" s="17"/>
      <c r="F62" s="4">
        <f t="shared" si="9"/>
        <v>8.4</v>
      </c>
      <c r="G62" s="17">
        <f t="shared" si="10"/>
        <v>1.1600000000000001</v>
      </c>
      <c r="H62" s="17">
        <f t="shared" ca="1" si="5"/>
        <v>0.18768564969330176</v>
      </c>
      <c r="K62" s="17"/>
      <c r="N62" s="4">
        <f t="shared" ca="1" si="6"/>
        <v>0.9450643157822437</v>
      </c>
      <c r="O62" s="4">
        <f t="shared" ca="1" si="6"/>
        <v>-1.376337088653268</v>
      </c>
    </row>
    <row r="63" spans="1:15" x14ac:dyDescent="0.2">
      <c r="A63" s="4">
        <v>36</v>
      </c>
      <c r="B63" s="4">
        <f t="shared" si="8"/>
        <v>3.5</v>
      </c>
      <c r="C63" s="17">
        <f t="shared" ca="1" si="7"/>
        <v>1.25</v>
      </c>
      <c r="D63" s="17">
        <f t="shared" ca="1" si="4"/>
        <v>0.95414032470165666</v>
      </c>
      <c r="E63" s="17"/>
      <c r="F63" s="4">
        <f t="shared" si="9"/>
        <v>8.5</v>
      </c>
      <c r="G63" s="17">
        <f t="shared" si="10"/>
        <v>1.25</v>
      </c>
      <c r="H63" s="17">
        <f t="shared" ca="1" si="5"/>
        <v>0.19917348719797681</v>
      </c>
      <c r="K63" s="17"/>
      <c r="N63" s="4">
        <f t="shared" ca="1" si="6"/>
        <v>0.81735480180856723</v>
      </c>
      <c r="O63" s="4">
        <f t="shared" ca="1" si="6"/>
        <v>1.0117218739707012</v>
      </c>
    </row>
    <row r="64" spans="1:15" x14ac:dyDescent="0.2">
      <c r="A64" s="4">
        <v>37</v>
      </c>
      <c r="B64" s="4">
        <f t="shared" si="8"/>
        <v>3.6</v>
      </c>
      <c r="C64" s="17">
        <f t="shared" ca="1" si="7"/>
        <v>1.3599999999999994</v>
      </c>
      <c r="D64" s="17">
        <f t="shared" ca="1" si="4"/>
        <v>1.8801644276477045</v>
      </c>
      <c r="E64" s="17"/>
      <c r="F64" s="4">
        <f t="shared" si="9"/>
        <v>8.6</v>
      </c>
      <c r="G64" s="17">
        <f t="shared" si="10"/>
        <v>1.3599999999999994</v>
      </c>
      <c r="H64" s="17">
        <f t="shared" ca="1" si="5"/>
        <v>-0.48115333762770995</v>
      </c>
      <c r="K64" s="17"/>
      <c r="N64" s="4">
        <f t="shared" ca="1" si="6"/>
        <v>-0.8213917442292068</v>
      </c>
      <c r="O64" s="4">
        <f t="shared" ca="1" si="6"/>
        <v>0.81497692271673072</v>
      </c>
    </row>
    <row r="65" spans="1:15" x14ac:dyDescent="0.2">
      <c r="A65" s="4">
        <v>38</v>
      </c>
      <c r="B65" s="4">
        <f t="shared" si="8"/>
        <v>3.7</v>
      </c>
      <c r="C65" s="17">
        <f t="shared" ca="1" si="7"/>
        <v>1.4899999999999984</v>
      </c>
      <c r="D65" s="17">
        <f t="shared" ca="1" si="4"/>
        <v>1.3250048479132868</v>
      </c>
      <c r="E65" s="17"/>
      <c r="F65" s="4">
        <f t="shared" si="9"/>
        <v>8.6999999999999993</v>
      </c>
      <c r="G65" s="17">
        <f t="shared" si="10"/>
        <v>1.4899999999999984</v>
      </c>
      <c r="H65" s="17">
        <f t="shared" ca="1" si="5"/>
        <v>3.0348602814710488</v>
      </c>
      <c r="K65" s="17"/>
      <c r="N65" s="4">
        <f t="shared" ca="1" si="6"/>
        <v>-1.3296113626726025</v>
      </c>
      <c r="O65" s="4">
        <f t="shared" ca="1" si="6"/>
        <v>9.3456910553747385E-2</v>
      </c>
    </row>
    <row r="66" spans="1:15" x14ac:dyDescent="0.2">
      <c r="A66" s="4">
        <v>39</v>
      </c>
      <c r="B66" s="4">
        <f t="shared" si="8"/>
        <v>3.8000000000000003</v>
      </c>
      <c r="C66" s="17">
        <f t="shared" ca="1" si="7"/>
        <v>1.6400000000000006</v>
      </c>
      <c r="D66" s="17">
        <f t="shared" ca="1" si="4"/>
        <v>0.94312159035581711</v>
      </c>
      <c r="E66" s="17"/>
      <c r="F66" s="4">
        <f t="shared" si="9"/>
        <v>8.8000000000000007</v>
      </c>
      <c r="G66" s="17">
        <f t="shared" si="10"/>
        <v>1.6400000000000006</v>
      </c>
      <c r="H66" s="17">
        <f t="shared" ca="1" si="5"/>
        <v>0.15790406238101329</v>
      </c>
      <c r="K66" s="17"/>
      <c r="N66" s="4">
        <f t="shared" ca="1" si="6"/>
        <v>-0.72123870219036812</v>
      </c>
      <c r="O66" s="4">
        <f t="shared" ca="1" si="6"/>
        <v>-1.3956649410390238</v>
      </c>
    </row>
    <row r="67" spans="1:15" x14ac:dyDescent="0.2">
      <c r="A67" s="4">
        <v>40</v>
      </c>
      <c r="B67" s="4">
        <f t="shared" si="8"/>
        <v>3.9000000000000004</v>
      </c>
      <c r="C67" s="17">
        <f t="shared" ca="1" si="7"/>
        <v>1.8100000000000005</v>
      </c>
      <c r="D67" s="17">
        <f t="shared" ca="1" si="4"/>
        <v>2.4191241601180535</v>
      </c>
      <c r="E67" s="17"/>
      <c r="F67" s="4">
        <f t="shared" si="9"/>
        <v>8.9</v>
      </c>
      <c r="G67" s="17">
        <f t="shared" si="10"/>
        <v>1.8100000000000005</v>
      </c>
      <c r="H67" s="17">
        <f t="shared" ca="1" si="5"/>
        <v>-0.63443597931177298</v>
      </c>
      <c r="K67" s="17"/>
      <c r="N67" s="4">
        <f t="shared" ca="1" si="6"/>
        <v>-0.83905520347355356</v>
      </c>
      <c r="O67" s="4">
        <f t="shared" ca="1" si="6"/>
        <v>0.77999321970944979</v>
      </c>
    </row>
    <row r="68" spans="1:15" x14ac:dyDescent="0.2">
      <c r="A68" s="4">
        <v>41</v>
      </c>
      <c r="B68" s="4">
        <f t="shared" si="8"/>
        <v>4</v>
      </c>
      <c r="C68" s="17">
        <f t="shared" ca="1" si="7"/>
        <v>2</v>
      </c>
      <c r="D68" s="17">
        <f t="shared" ca="1" si="4"/>
        <v>1.8915148331786502</v>
      </c>
      <c r="E68" s="17"/>
      <c r="F68" s="4">
        <f t="shared" si="9"/>
        <v>9</v>
      </c>
      <c r="G68" s="17">
        <f t="shared" si="10"/>
        <v>2</v>
      </c>
      <c r="H68" s="17">
        <f t="shared" ca="1" si="5"/>
        <v>0.14873431785474159</v>
      </c>
      <c r="K68" s="17"/>
      <c r="N68" s="4">
        <f t="shared" ca="1" si="6"/>
        <v>-0.98451411193900684</v>
      </c>
      <c r="O68" s="4">
        <f t="shared" ca="1" si="6"/>
        <v>2.0735913803835007</v>
      </c>
    </row>
    <row r="69" spans="1:15" x14ac:dyDescent="0.2">
      <c r="A69" s="4">
        <v>42</v>
      </c>
      <c r="B69" s="4">
        <f t="shared" si="8"/>
        <v>4.1000000000000005</v>
      </c>
      <c r="C69" s="17">
        <f t="shared" ca="1" si="7"/>
        <v>2.2100000000000044</v>
      </c>
      <c r="D69" s="17">
        <f t="shared" ca="1" si="4"/>
        <v>1.9127443361865724</v>
      </c>
      <c r="E69" s="17"/>
      <c r="F69" s="4">
        <f t="shared" si="9"/>
        <v>9.1000000000000014</v>
      </c>
      <c r="G69" s="17">
        <f t="shared" si="10"/>
        <v>2.2100000000000044</v>
      </c>
      <c r="H69" s="17">
        <f t="shared" ca="1" si="5"/>
        <v>0.37642688745254438</v>
      </c>
      <c r="K69" s="17"/>
      <c r="N69" s="4">
        <f t="shared" ca="1" si="6"/>
        <v>0.19459772270809911</v>
      </c>
      <c r="O69" s="4">
        <f t="shared" ca="1" si="6"/>
        <v>6.2955010830099287E-2</v>
      </c>
    </row>
    <row r="70" spans="1:15" x14ac:dyDescent="0.2">
      <c r="A70" s="4">
        <v>43</v>
      </c>
      <c r="B70" s="4">
        <f t="shared" si="8"/>
        <v>4.2</v>
      </c>
      <c r="C70" s="17">
        <f t="shared" ca="1" si="7"/>
        <v>2.4399999999999977</v>
      </c>
      <c r="D70" s="17">
        <f t="shared" ca="1" si="4"/>
        <v>2.4654470869584837</v>
      </c>
      <c r="E70" s="17"/>
      <c r="F70" s="4">
        <f t="shared" si="9"/>
        <v>9.1999999999999993</v>
      </c>
      <c r="G70" s="17">
        <f t="shared" si="10"/>
        <v>2.4399999999999977</v>
      </c>
      <c r="H70" s="17">
        <f t="shared" ca="1" si="5"/>
        <v>-0.95570945870986168</v>
      </c>
      <c r="K70" s="17"/>
      <c r="N70" s="4">
        <f t="shared" ca="1" si="6"/>
        <v>-0.35904386320132858</v>
      </c>
      <c r="O70" s="4">
        <f t="shared" ca="1" si="6"/>
        <v>0.68237718628097455</v>
      </c>
    </row>
    <row r="71" spans="1:15" x14ac:dyDescent="0.2">
      <c r="A71" s="4">
        <v>44</v>
      </c>
      <c r="B71" s="4">
        <f t="shared" si="8"/>
        <v>4.3</v>
      </c>
      <c r="C71" s="17">
        <f t="shared" ca="1" si="7"/>
        <v>2.6900000000000013</v>
      </c>
      <c r="D71" s="17">
        <f t="shared" ca="1" si="4"/>
        <v>2.9680114572711789</v>
      </c>
      <c r="E71" s="17"/>
      <c r="F71" s="4">
        <f t="shared" si="9"/>
        <v>9.3000000000000007</v>
      </c>
      <c r="G71" s="17">
        <f t="shared" si="10"/>
        <v>2.6900000000000013</v>
      </c>
      <c r="H71" s="17">
        <f t="shared" ca="1" si="5"/>
        <v>-1.4804633624921801</v>
      </c>
      <c r="K71" s="17"/>
      <c r="N71" s="4">
        <f t="shared" ca="1" si="6"/>
        <v>-1.0480883363765223</v>
      </c>
      <c r="O71" s="4">
        <f t="shared" ca="1" si="6"/>
        <v>-0.81241798769503804</v>
      </c>
    </row>
    <row r="72" spans="1:15" x14ac:dyDescent="0.2">
      <c r="A72" s="4">
        <v>45</v>
      </c>
      <c r="B72" s="4">
        <f t="shared" si="8"/>
        <v>4.4000000000000004</v>
      </c>
      <c r="C72" s="17">
        <f t="shared" ca="1" si="7"/>
        <v>2.9600000000000009</v>
      </c>
      <c r="D72" s="17">
        <f t="shared" ca="1" si="4"/>
        <v>4.111140844481131</v>
      </c>
      <c r="E72" s="17"/>
      <c r="F72" s="4">
        <f t="shared" si="9"/>
        <v>9.4</v>
      </c>
      <c r="G72" s="17">
        <f t="shared" si="10"/>
        <v>2.9600000000000009</v>
      </c>
      <c r="H72" s="17">
        <f t="shared" ca="1" si="5"/>
        <v>-2.226747468344823</v>
      </c>
      <c r="K72" s="17"/>
      <c r="N72" s="4">
        <f t="shared" ca="1" si="6"/>
        <v>-0.45159698948199811</v>
      </c>
      <c r="O72" s="4">
        <f t="shared" ca="1" si="6"/>
        <v>0.67832682981984505</v>
      </c>
    </row>
    <row r="73" spans="1:15" x14ac:dyDescent="0.2">
      <c r="A73" s="4">
        <v>46</v>
      </c>
      <c r="B73" s="4">
        <f t="shared" si="8"/>
        <v>4.5</v>
      </c>
      <c r="C73" s="17">
        <f t="shared" ca="1" si="7"/>
        <v>3.25</v>
      </c>
      <c r="D73" s="17">
        <f t="shared" ca="1" si="4"/>
        <v>2.924545679193129</v>
      </c>
      <c r="E73" s="17"/>
      <c r="F73" s="4">
        <f t="shared" si="9"/>
        <v>9.5</v>
      </c>
      <c r="G73" s="17">
        <f t="shared" si="10"/>
        <v>3.25</v>
      </c>
      <c r="H73" s="17">
        <f t="shared" ca="1" si="5"/>
        <v>-9.4804051983858439E-2</v>
      </c>
      <c r="K73" s="17"/>
      <c r="N73" s="4">
        <f t="shared" ca="1" si="6"/>
        <v>1.2954456387023108</v>
      </c>
      <c r="O73" s="4">
        <f t="shared" ca="1" si="6"/>
        <v>1.0801877327890754</v>
      </c>
    </row>
    <row r="74" spans="1:15" x14ac:dyDescent="0.2">
      <c r="A74" s="4">
        <v>47</v>
      </c>
      <c r="B74" s="4">
        <f t="shared" si="8"/>
        <v>4.6000000000000005</v>
      </c>
      <c r="C74" s="17">
        <f t="shared" ca="1" si="7"/>
        <v>3.5600000000000023</v>
      </c>
      <c r="D74" s="17">
        <f t="shared" ca="1" si="4"/>
        <v>3.1398963841403038</v>
      </c>
      <c r="E74" s="17"/>
      <c r="F74" s="4">
        <f t="shared" si="9"/>
        <v>9.6000000000000014</v>
      </c>
      <c r="G74" s="17">
        <f t="shared" si="10"/>
        <v>3.5600000000000023</v>
      </c>
      <c r="H74" s="17">
        <f t="shared" ca="1" si="5"/>
        <v>-1.270592917492209</v>
      </c>
      <c r="K74" s="17"/>
      <c r="N74" s="4">
        <f t="shared" ca="1" si="6"/>
        <v>0.64100274337609253</v>
      </c>
      <c r="O74" s="4">
        <f t="shared" ca="1" si="6"/>
        <v>1.6626947556474984E-2</v>
      </c>
    </row>
    <row r="75" spans="1:15" x14ac:dyDescent="0.2">
      <c r="A75" s="4">
        <v>48</v>
      </c>
      <c r="B75" s="4">
        <f t="shared" si="8"/>
        <v>4.7</v>
      </c>
      <c r="C75" s="17">
        <f t="shared" ca="1" si="7"/>
        <v>3.8900000000000006</v>
      </c>
      <c r="D75" s="17">
        <f t="shared" ca="1" si="4"/>
        <v>3.8400324346497672</v>
      </c>
      <c r="E75" s="17"/>
      <c r="F75" s="4">
        <f t="shared" si="9"/>
        <v>9.6999999999999993</v>
      </c>
      <c r="G75" s="17">
        <f t="shared" si="10"/>
        <v>3.8900000000000006</v>
      </c>
      <c r="H75" s="17">
        <f t="shared" ca="1" si="5"/>
        <v>-0.31425112832581681</v>
      </c>
      <c r="K75" s="17"/>
      <c r="N75" s="4">
        <f t="shared" ca="1" si="6"/>
        <v>0.17543612636233955</v>
      </c>
      <c r="O75" s="4">
        <f t="shared" ca="1" si="6"/>
        <v>-1.069631207576792</v>
      </c>
    </row>
    <row r="76" spans="1:15" x14ac:dyDescent="0.2">
      <c r="A76" s="4">
        <v>49</v>
      </c>
      <c r="B76" s="4">
        <f t="shared" si="8"/>
        <v>4.8000000000000007</v>
      </c>
      <c r="C76" s="17">
        <f t="shared" ca="1" si="7"/>
        <v>4.240000000000002</v>
      </c>
      <c r="D76" s="17">
        <f t="shared" ca="1" si="4"/>
        <v>4.6194338027694819</v>
      </c>
      <c r="E76" s="17"/>
      <c r="F76" s="4">
        <f t="shared" si="9"/>
        <v>9.8000000000000007</v>
      </c>
      <c r="G76" s="17">
        <f t="shared" si="10"/>
        <v>4.240000000000002</v>
      </c>
      <c r="H76" s="17">
        <f t="shared" ca="1" si="5"/>
        <v>-0.92651544359937221</v>
      </c>
      <c r="K76" s="17"/>
      <c r="N76" s="4">
        <f t="shared" ca="1" si="6"/>
        <v>0.28989586265255513</v>
      </c>
      <c r="O76" s="4">
        <f t="shared" ca="1" si="6"/>
        <v>-0.21189515202844517</v>
      </c>
    </row>
    <row r="77" spans="1:15" x14ac:dyDescent="0.2">
      <c r="A77" s="4">
        <v>50</v>
      </c>
      <c r="B77" s="4">
        <f t="shared" si="8"/>
        <v>4.9000000000000004</v>
      </c>
      <c r="C77" s="17">
        <f t="shared" ca="1" si="7"/>
        <v>4.610000000000003</v>
      </c>
      <c r="D77" s="17">
        <f t="shared" ca="1" si="4"/>
        <v>4.7143761120771037</v>
      </c>
      <c r="E77" s="17"/>
      <c r="F77" s="4">
        <f t="shared" si="9"/>
        <v>9.9</v>
      </c>
      <c r="G77" s="17">
        <f t="shared" si="10"/>
        <v>4.610000000000003</v>
      </c>
      <c r="H77" s="17">
        <f t="shared" ca="1" si="5"/>
        <v>0.17862546945965851</v>
      </c>
      <c r="K77" s="17"/>
      <c r="N77" s="4">
        <f t="shared" ca="1" si="6"/>
        <v>0.58138646842276986</v>
      </c>
      <c r="O77" s="4">
        <f t="shared" ca="1" si="6"/>
        <v>-1.7653272842188394</v>
      </c>
    </row>
    <row r="78" spans="1:15" x14ac:dyDescent="0.2">
      <c r="A78" s="4">
        <v>51</v>
      </c>
      <c r="B78" s="4">
        <f t="shared" si="8"/>
        <v>5</v>
      </c>
      <c r="C78" s="17">
        <f t="shared" ca="1" si="7"/>
        <v>5</v>
      </c>
      <c r="D78" s="17">
        <f t="shared" ca="1" si="4"/>
        <v>4.9550888679711127</v>
      </c>
      <c r="E78" s="17"/>
      <c r="F78" s="4">
        <f t="shared" si="9"/>
        <v>10</v>
      </c>
      <c r="G78" s="17">
        <f t="shared" si="10"/>
        <v>5</v>
      </c>
      <c r="H78" s="17">
        <f t="shared" ca="1" si="5"/>
        <v>1.2817234424993844</v>
      </c>
      <c r="K78" s="17"/>
      <c r="N78" s="4">
        <f t="shared" ca="1" si="6"/>
        <v>1.0109231343644096</v>
      </c>
      <c r="O78" s="4">
        <f t="shared" ca="1" si="6"/>
        <v>-0.84911263198201425</v>
      </c>
    </row>
    <row r="79" spans="1:15" x14ac:dyDescent="0.2">
      <c r="A79" s="4">
        <v>52</v>
      </c>
      <c r="B79" s="4">
        <f t="shared" si="8"/>
        <v>5.1000000000000005</v>
      </c>
      <c r="C79" s="17">
        <f t="shared" ca="1" si="7"/>
        <v>5.4100000000000037</v>
      </c>
      <c r="D79" s="17">
        <f t="shared" ca="1" si="4"/>
        <v>5.4786352222112766</v>
      </c>
      <c r="E79" s="17"/>
      <c r="F79" s="4">
        <f t="shared" si="9"/>
        <v>10.100000000000001</v>
      </c>
      <c r="G79" s="17">
        <f t="shared" si="10"/>
        <v>5.4100000000000037</v>
      </c>
      <c r="H79" s="17">
        <f t="shared" ca="1" si="5"/>
        <v>0.37636291168641023</v>
      </c>
      <c r="K79" s="17"/>
      <c r="N79" s="4">
        <f t="shared" ca="1" si="6"/>
        <v>-0.76022975016500238</v>
      </c>
      <c r="O79" s="4">
        <f t="shared" ca="1" si="6"/>
        <v>1.3621713405293765</v>
      </c>
    </row>
    <row r="80" spans="1:15" x14ac:dyDescent="0.2">
      <c r="A80" s="4">
        <v>53</v>
      </c>
      <c r="B80" s="4">
        <f t="shared" si="8"/>
        <v>5.2</v>
      </c>
      <c r="C80" s="17">
        <f t="shared" ca="1" si="7"/>
        <v>5.84</v>
      </c>
      <c r="D80" s="17">
        <f t="shared" ca="1" si="4"/>
        <v>5.8199773314869567</v>
      </c>
      <c r="E80" s="17"/>
      <c r="F80" s="4">
        <f t="shared" si="9"/>
        <v>10.199999999999999</v>
      </c>
      <c r="G80" s="17">
        <f t="shared" si="10"/>
        <v>5.84</v>
      </c>
      <c r="H80" s="17">
        <f t="shared" ca="1" si="5"/>
        <v>-7.7622474070243877E-2</v>
      </c>
      <c r="K80" s="17"/>
      <c r="N80" s="4">
        <f t="shared" ca="1" si="6"/>
        <v>2.4802876008815471E-2</v>
      </c>
      <c r="O80" s="4">
        <f t="shared" ca="1" si="6"/>
        <v>1.0614760244356687</v>
      </c>
    </row>
    <row r="81" spans="1:15" x14ac:dyDescent="0.2">
      <c r="A81" s="4">
        <v>54</v>
      </c>
      <c r="B81" s="4">
        <f t="shared" si="8"/>
        <v>5.3000000000000007</v>
      </c>
      <c r="C81" s="17">
        <f t="shared" ca="1" si="7"/>
        <v>6.2900000000000027</v>
      </c>
      <c r="D81" s="17">
        <f t="shared" ca="1" si="4"/>
        <v>6.0157994118476816</v>
      </c>
      <c r="E81" s="17"/>
      <c r="F81" s="4">
        <f t="shared" si="9"/>
        <v>10.3</v>
      </c>
      <c r="G81" s="17">
        <f t="shared" si="10"/>
        <v>6.2900000000000027</v>
      </c>
      <c r="H81" s="17">
        <f t="shared" ca="1" si="5"/>
        <v>1.3994216124931844</v>
      </c>
      <c r="K81" s="17"/>
      <c r="N81" s="4">
        <f t="shared" ca="1" si="6"/>
        <v>0.45342111516366168</v>
      </c>
      <c r="O81" s="4">
        <f t="shared" ca="1" si="6"/>
        <v>-1.2052202663748053</v>
      </c>
    </row>
    <row r="82" spans="1:15" x14ac:dyDescent="0.2">
      <c r="A82" s="4">
        <v>55</v>
      </c>
      <c r="B82" s="4">
        <f t="shared" si="8"/>
        <v>5.4</v>
      </c>
      <c r="C82" s="17">
        <f t="shared" ca="1" si="7"/>
        <v>6.759999999999998</v>
      </c>
      <c r="D82" s="17">
        <f t="shared" ca="1" si="4"/>
        <v>6.0758059184081255</v>
      </c>
      <c r="E82" s="17"/>
      <c r="F82" s="4">
        <f t="shared" si="9"/>
        <v>10.4</v>
      </c>
      <c r="G82" s="17">
        <f t="shared" si="10"/>
        <v>6.759999999999998</v>
      </c>
      <c r="H82" s="17">
        <f t="shared" ca="1" si="5"/>
        <v>1.4521954426800177</v>
      </c>
      <c r="K82" s="17"/>
      <c r="N82" s="4">
        <f t="shared" ca="1" si="6"/>
        <v>-1.1963082692390841</v>
      </c>
      <c r="O82" s="4">
        <f t="shared" ca="1" si="6"/>
        <v>-0.53147656757944217</v>
      </c>
    </row>
    <row r="83" spans="1:15" x14ac:dyDescent="0.2">
      <c r="A83" s="4">
        <v>56</v>
      </c>
      <c r="B83" s="4">
        <f t="shared" si="8"/>
        <v>5.5</v>
      </c>
      <c r="C83" s="17">
        <f t="shared" ca="1" si="7"/>
        <v>7.25</v>
      </c>
      <c r="D83" s="17">
        <f t="shared" ca="1" si="4"/>
        <v>7.151763680567953</v>
      </c>
      <c r="E83" s="17"/>
      <c r="F83" s="4">
        <f t="shared" si="9"/>
        <v>10.5</v>
      </c>
      <c r="G83" s="17">
        <f t="shared" si="10"/>
        <v>7.25</v>
      </c>
      <c r="H83" s="17">
        <f t="shared" ca="1" si="5"/>
        <v>1.2249065513631292</v>
      </c>
      <c r="K83" s="17"/>
      <c r="N83" s="4">
        <f t="shared" ca="1" si="6"/>
        <v>0.89716928268515772</v>
      </c>
      <c r="O83" s="4">
        <f t="shared" ca="1" si="6"/>
        <v>2.0161009639643175</v>
      </c>
    </row>
    <row r="84" spans="1:15" x14ac:dyDescent="0.2">
      <c r="A84" s="4">
        <v>57</v>
      </c>
      <c r="B84" s="4">
        <f t="shared" si="8"/>
        <v>5.6000000000000005</v>
      </c>
      <c r="C84" s="17">
        <f t="shared" ca="1" si="7"/>
        <v>7.7600000000000051</v>
      </c>
      <c r="D84" s="17">
        <f t="shared" ca="1" si="4"/>
        <v>7.2121164397797521</v>
      </c>
      <c r="E84" s="17"/>
      <c r="F84" s="4">
        <f t="shared" si="9"/>
        <v>10.600000000000001</v>
      </c>
      <c r="G84" s="17">
        <f t="shared" si="10"/>
        <v>7.7600000000000051</v>
      </c>
      <c r="H84" s="17">
        <f t="shared" ca="1" si="5"/>
        <v>1.2575149173036591</v>
      </c>
      <c r="K84" s="17"/>
      <c r="N84" s="4">
        <f t="shared" ca="1" si="6"/>
        <v>2.2962464266241285</v>
      </c>
      <c r="O84" s="4">
        <f t="shared" ca="1" si="6"/>
        <v>-4.568986447473828E-2</v>
      </c>
    </row>
    <row r="85" spans="1:15" x14ac:dyDescent="0.2">
      <c r="A85" s="4">
        <v>58</v>
      </c>
      <c r="B85" s="4">
        <f t="shared" si="8"/>
        <v>5.7</v>
      </c>
      <c r="C85" s="17">
        <f t="shared" ca="1" si="7"/>
        <v>8.2899999999999991</v>
      </c>
      <c r="D85" s="17">
        <f t="shared" ca="1" si="4"/>
        <v>7.7854965053024934</v>
      </c>
      <c r="E85" s="17"/>
      <c r="F85" s="4">
        <f t="shared" si="9"/>
        <v>10.7</v>
      </c>
      <c r="G85" s="17">
        <f t="shared" si="10"/>
        <v>8.2899999999999991</v>
      </c>
      <c r="H85" s="17">
        <f t="shared" ca="1" si="5"/>
        <v>-1.4421737513400852</v>
      </c>
      <c r="K85" s="17"/>
      <c r="N85" s="4">
        <f ca="1">_xlfn.NORM.S.INV(RAND())</f>
        <v>-1.353160630152989</v>
      </c>
      <c r="O85" s="4">
        <f t="shared" ref="O85" ca="1" si="11">_xlfn.NORM.S.INV(RAND())</f>
        <v>0.19573966083852837</v>
      </c>
    </row>
    <row r="86" spans="1:15" x14ac:dyDescent="0.2">
      <c r="A86" s="4">
        <v>59</v>
      </c>
      <c r="B86" s="4">
        <f t="shared" si="8"/>
        <v>5.8000000000000007</v>
      </c>
      <c r="C86" s="17">
        <f t="shared" ca="1" si="7"/>
        <v>8.8400000000000034</v>
      </c>
      <c r="D86" s="17">
        <f t="shared" ca="1" si="4"/>
        <v>9.2184389022743556</v>
      </c>
      <c r="E86" s="17"/>
      <c r="F86" s="4">
        <f t="shared" si="9"/>
        <v>10.8</v>
      </c>
      <c r="G86" s="17">
        <f t="shared" si="10"/>
        <v>8.8400000000000034</v>
      </c>
      <c r="H86" s="17">
        <f t="shared" ca="1" si="5"/>
        <v>-1.0802588407582949</v>
      </c>
      <c r="K86" s="17"/>
    </row>
    <row r="87" spans="1:15" x14ac:dyDescent="0.2">
      <c r="A87" s="4">
        <v>60</v>
      </c>
      <c r="B87" s="4">
        <f t="shared" si="8"/>
        <v>5.9</v>
      </c>
      <c r="C87" s="17">
        <f t="shared" ca="1" si="7"/>
        <v>9.4099999999999966</v>
      </c>
      <c r="D87" s="17">
        <f t="shared" ca="1" si="4"/>
        <v>9.277780937362607</v>
      </c>
      <c r="E87" s="17"/>
      <c r="F87" s="4">
        <f t="shared" si="9"/>
        <v>10.9</v>
      </c>
      <c r="G87" s="17">
        <f t="shared" si="10"/>
        <v>9.4099999999999966</v>
      </c>
      <c r="H87" s="17">
        <f t="shared" ca="1" si="5"/>
        <v>-1.9851039259280219</v>
      </c>
      <c r="K87" s="17"/>
    </row>
    <row r="88" spans="1:15" x14ac:dyDescent="0.2">
      <c r="A88" s="4">
        <v>61</v>
      </c>
      <c r="B88" s="4">
        <f t="shared" si="8"/>
        <v>6</v>
      </c>
      <c r="C88" s="17">
        <f t="shared" ca="1" si="7"/>
        <v>10</v>
      </c>
      <c r="D88" s="17">
        <f t="shared" ca="1" si="4"/>
        <v>9.744837273667379</v>
      </c>
      <c r="E88" s="17"/>
      <c r="F88" s="4">
        <f t="shared" si="9"/>
        <v>11</v>
      </c>
      <c r="G88" s="17">
        <f t="shared" si="10"/>
        <v>10</v>
      </c>
      <c r="H88" s="17">
        <f t="shared" ca="1" si="5"/>
        <v>2.3261157914177781</v>
      </c>
      <c r="K88" s="17"/>
    </row>
  </sheetData>
  <conditionalFormatting sqref="Q33">
    <cfRule type="cellIs" dxfId="0" priority="1" operator="equal">
      <formula>TRUE</formula>
    </cfRule>
  </conditionalFormatting>
  <hyperlinks>
    <hyperlink ref="A1:D1" r:id="rId1" display="Файл скачан с сайта excel2.ru &gt;&gt;&gt;"/>
    <hyperlink ref="A2" r:id="rId2"/>
    <hyperlink ref="S2" r:id="rId3" display="Задать вопрос"/>
  </hyperlinks>
  <pageMargins left="0.7" right="0.7" top="0.75" bottom="0.75" header="0.3" footer="0.3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7" name="Group Box 1">
              <controlPr defaultSize="0" autoFill="0" autoPict="0">
                <anchor moveWithCells="1">
                  <from>
                    <xdr:col>0</xdr:col>
                    <xdr:colOff>85725</xdr:colOff>
                    <xdr:row>16</xdr:row>
                    <xdr:rowOff>104775</xdr:rowOff>
                  </from>
                  <to>
                    <xdr:col>1</xdr:col>
                    <xdr:colOff>514350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8" name="Option Button 2">
              <controlPr defaultSize="0" autoFill="0" autoLine="0" autoPict="0">
                <anchor moveWithCells="1">
                  <from>
                    <xdr:col>0</xdr:col>
                    <xdr:colOff>171450</xdr:colOff>
                    <xdr:row>17</xdr:row>
                    <xdr:rowOff>28575</xdr:rowOff>
                  </from>
                  <to>
                    <xdr:col>1</xdr:col>
                    <xdr:colOff>466725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9" name="Option Button 3">
              <controlPr defaultSize="0" autoFill="0" autoLine="0" autoPict="0">
                <anchor moveWithCells="1">
                  <from>
                    <xdr:col>0</xdr:col>
                    <xdr:colOff>171450</xdr:colOff>
                    <xdr:row>18</xdr:row>
                    <xdr:rowOff>38100</xdr:rowOff>
                  </from>
                  <to>
                    <xdr:col>1</xdr:col>
                    <xdr:colOff>485775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10" name="Option Button 4">
              <controlPr defaultSize="0" autoFill="0" autoLine="0" autoPict="0">
                <anchor moveWithCells="1">
                  <from>
                    <xdr:col>0</xdr:col>
                    <xdr:colOff>171450</xdr:colOff>
                    <xdr:row>19</xdr:row>
                    <xdr:rowOff>76200</xdr:rowOff>
                  </from>
                  <to>
                    <xdr:col>1</xdr:col>
                    <xdr:colOff>428625</xdr:colOff>
                    <xdr:row>20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I2" sqref="I2"/>
    </sheetView>
  </sheetViews>
  <sheetFormatPr defaultRowHeight="15" x14ac:dyDescent="0.25"/>
  <cols>
    <col min="1" max="1" width="12" customWidth="1"/>
    <col min="2" max="2" width="14" customWidth="1"/>
    <col min="4" max="4" width="13.85546875" bestFit="1" customWidth="1"/>
    <col min="5" max="5" width="12" bestFit="1" customWidth="1"/>
    <col min="6" max="6" width="14.5703125" bestFit="1" customWidth="1"/>
    <col min="7" max="7" width="3.7109375" customWidth="1"/>
    <col min="8" max="8" width="14.140625" customWidth="1"/>
    <col min="9" max="9" width="12" bestFit="1" customWidth="1"/>
    <col min="10" max="10" width="14.5703125" bestFit="1" customWidth="1"/>
  </cols>
  <sheetData>
    <row r="1" spans="1:10" ht="26.25" x14ac:dyDescent="0.25">
      <c r="A1" s="3" t="s">
        <v>1</v>
      </c>
      <c r="B1" s="3"/>
      <c r="C1" s="3"/>
      <c r="D1" s="3"/>
      <c r="E1" s="3"/>
      <c r="F1" s="3"/>
      <c r="G1" s="3"/>
      <c r="H1" s="3"/>
      <c r="I1" s="3"/>
    </row>
    <row r="2" spans="1:10" ht="15.75" x14ac:dyDescent="0.25">
      <c r="A2" s="14" t="s">
        <v>0</v>
      </c>
      <c r="B2" s="2"/>
      <c r="C2" s="2"/>
      <c r="D2" s="2"/>
      <c r="E2" s="2"/>
      <c r="F2" s="2"/>
      <c r="G2" s="2"/>
      <c r="H2" s="2"/>
      <c r="I2" s="33" t="s">
        <v>45</v>
      </c>
    </row>
    <row r="3" spans="1:10" ht="18.75" x14ac:dyDescent="0.25">
      <c r="A3" s="1" t="s">
        <v>24</v>
      </c>
      <c r="B3" s="1"/>
      <c r="C3" s="1"/>
      <c r="D3" s="1"/>
      <c r="E3" s="1"/>
      <c r="F3" s="1"/>
      <c r="G3" s="1"/>
      <c r="H3" s="1"/>
      <c r="I3" s="1"/>
    </row>
    <row r="4" spans="1:10" ht="15.75" x14ac:dyDescent="0.25">
      <c r="A4" s="13" t="s">
        <v>40</v>
      </c>
      <c r="B4" s="13"/>
      <c r="C4" s="13"/>
      <c r="D4" s="13"/>
      <c r="E4" s="13"/>
      <c r="F4" s="13"/>
      <c r="G4" s="13"/>
      <c r="H4" s="13"/>
      <c r="I4" s="13"/>
    </row>
    <row r="6" spans="1:10" x14ac:dyDescent="0.25">
      <c r="A6" s="31" t="s">
        <v>43</v>
      </c>
      <c r="D6" s="8" t="s">
        <v>25</v>
      </c>
      <c r="E6" s="30">
        <f>CORREL(A9:A69,B9:B69)</f>
        <v>1.8850258979214312E-3</v>
      </c>
      <c r="H6" s="8" t="s">
        <v>26</v>
      </c>
      <c r="I6" s="30">
        <f>_xlfn.COVARIANCE.P(A9:A69,B9:B69)</f>
        <v>9.2101456557074357E-3</v>
      </c>
    </row>
    <row r="8" spans="1:10" x14ac:dyDescent="0.25">
      <c r="A8" s="7" t="s">
        <v>12</v>
      </c>
      <c r="B8" s="19" t="s">
        <v>14</v>
      </c>
    </row>
    <row r="9" spans="1:10" x14ac:dyDescent="0.25">
      <c r="A9" s="4">
        <v>0</v>
      </c>
      <c r="B9" s="17">
        <v>9.6821331899330119</v>
      </c>
      <c r="D9" s="32" t="s">
        <v>41</v>
      </c>
      <c r="E9" s="32"/>
      <c r="F9" s="32"/>
      <c r="H9" s="32" t="s">
        <v>42</v>
      </c>
      <c r="I9" s="32"/>
      <c r="J9" s="32"/>
    </row>
    <row r="10" spans="1:10" ht="15.75" thickBot="1" x14ac:dyDescent="0.3">
      <c r="A10" s="4">
        <v>0.1</v>
      </c>
      <c r="B10" s="17">
        <v>9.2493217944366961</v>
      </c>
    </row>
    <row r="11" spans="1:10" x14ac:dyDescent="0.25">
      <c r="A11" s="4">
        <v>0.2</v>
      </c>
      <c r="B11" s="17">
        <v>8.3699880624446177</v>
      </c>
      <c r="D11" s="28"/>
      <c r="E11" s="28" t="s">
        <v>12</v>
      </c>
      <c r="F11" s="28" t="s">
        <v>14</v>
      </c>
      <c r="H11" s="28"/>
      <c r="I11" s="28" t="s">
        <v>12</v>
      </c>
      <c r="J11" s="28" t="s">
        <v>14</v>
      </c>
    </row>
    <row r="12" spans="1:10" x14ac:dyDescent="0.25">
      <c r="A12" s="4">
        <v>0.30000000000000004</v>
      </c>
      <c r="B12" s="17">
        <v>8.9436250283437158</v>
      </c>
      <c r="D12" s="29" t="s">
        <v>12</v>
      </c>
      <c r="E12" s="29">
        <v>1</v>
      </c>
      <c r="F12" s="29"/>
      <c r="H12" s="29" t="s">
        <v>12</v>
      </c>
      <c r="I12" s="29">
        <f>VARP(Надстройка!$A$9:$A$69)</f>
        <v>3.1000000000000014</v>
      </c>
      <c r="J12" s="29"/>
    </row>
    <row r="13" spans="1:10" ht="15.75" thickBot="1" x14ac:dyDescent="0.3">
      <c r="A13" s="4">
        <v>0.4</v>
      </c>
      <c r="B13" s="17">
        <v>7.6283277960973228</v>
      </c>
      <c r="D13" s="27" t="s">
        <v>14</v>
      </c>
      <c r="E13" s="27">
        <v>1.8850258979214312E-3</v>
      </c>
      <c r="F13" s="27">
        <v>1</v>
      </c>
      <c r="H13" s="27" t="s">
        <v>14</v>
      </c>
      <c r="I13" s="27">
        <v>9.2101456557074357E-3</v>
      </c>
      <c r="J13" s="27">
        <f>VARP(Надстройка!$B$9:$B$69)</f>
        <v>7.7008144745796914</v>
      </c>
    </row>
    <row r="14" spans="1:10" x14ac:dyDescent="0.25">
      <c r="A14" s="4">
        <v>0.5</v>
      </c>
      <c r="B14" s="17">
        <v>7.410312472549113</v>
      </c>
    </row>
    <row r="15" spans="1:10" x14ac:dyDescent="0.25">
      <c r="A15" s="4">
        <v>0.60000000000000009</v>
      </c>
      <c r="B15" s="17">
        <v>6.6798858471188032</v>
      </c>
    </row>
    <row r="16" spans="1:10" x14ac:dyDescent="0.25">
      <c r="A16" s="4">
        <v>0.70000000000000007</v>
      </c>
      <c r="B16" s="17">
        <v>6.7502438344221831</v>
      </c>
    </row>
    <row r="17" spans="1:2" x14ac:dyDescent="0.25">
      <c r="A17" s="4">
        <v>0.8</v>
      </c>
      <c r="B17" s="17">
        <v>6.3110759624424144</v>
      </c>
    </row>
    <row r="18" spans="1:2" x14ac:dyDescent="0.25">
      <c r="A18" s="4">
        <v>0.9</v>
      </c>
      <c r="B18" s="17">
        <v>4.7351858517900345</v>
      </c>
    </row>
    <row r="19" spans="1:2" x14ac:dyDescent="0.25">
      <c r="A19" s="4">
        <v>1</v>
      </c>
      <c r="B19" s="17">
        <v>4.8572087960838166</v>
      </c>
    </row>
    <row r="20" spans="1:2" x14ac:dyDescent="0.25">
      <c r="A20" s="4">
        <v>1.1000000000000001</v>
      </c>
      <c r="B20" s="17">
        <v>4.4327470927055597</v>
      </c>
    </row>
    <row r="21" spans="1:2" x14ac:dyDescent="0.25">
      <c r="A21" s="4">
        <v>1.2000000000000002</v>
      </c>
      <c r="B21" s="17">
        <v>3.7527923918242356</v>
      </c>
    </row>
    <row r="22" spans="1:2" x14ac:dyDescent="0.25">
      <c r="A22" s="4">
        <v>1.3</v>
      </c>
      <c r="B22" s="17">
        <v>4.0630344756093884</v>
      </c>
    </row>
    <row r="23" spans="1:2" x14ac:dyDescent="0.25">
      <c r="A23" s="4">
        <v>1.4000000000000001</v>
      </c>
      <c r="B23" s="17">
        <v>4.4249855932599678</v>
      </c>
    </row>
    <row r="24" spans="1:2" x14ac:dyDescent="0.25">
      <c r="A24" s="4">
        <v>1.5</v>
      </c>
      <c r="B24" s="17">
        <v>3.3224286389063526</v>
      </c>
    </row>
    <row r="25" spans="1:2" x14ac:dyDescent="0.25">
      <c r="A25" s="4">
        <v>1.6</v>
      </c>
      <c r="B25" s="17">
        <v>2.6207184370553449</v>
      </c>
    </row>
    <row r="26" spans="1:2" x14ac:dyDescent="0.25">
      <c r="A26" s="4">
        <v>1.7000000000000002</v>
      </c>
      <c r="B26" s="17">
        <v>3.1198904700645484</v>
      </c>
    </row>
    <row r="27" spans="1:2" x14ac:dyDescent="0.25">
      <c r="A27" s="4">
        <v>1.8</v>
      </c>
      <c r="B27" s="17">
        <v>2.7291787499466942</v>
      </c>
    </row>
    <row r="28" spans="1:2" x14ac:dyDescent="0.25">
      <c r="A28" s="4">
        <v>1.9000000000000001</v>
      </c>
      <c r="B28" s="17">
        <v>1.9629018711322392</v>
      </c>
    </row>
    <row r="29" spans="1:2" x14ac:dyDescent="0.25">
      <c r="A29" s="4">
        <v>2</v>
      </c>
      <c r="B29" s="17">
        <v>2.2441959869423735</v>
      </c>
    </row>
    <row r="30" spans="1:2" x14ac:dyDescent="0.25">
      <c r="A30" s="4">
        <v>2.1</v>
      </c>
      <c r="B30" s="17">
        <v>1.4029014719175368</v>
      </c>
    </row>
    <row r="31" spans="1:2" x14ac:dyDescent="0.25">
      <c r="A31" s="4">
        <v>2.2000000000000002</v>
      </c>
      <c r="B31" s="17">
        <v>0.92493957922559211</v>
      </c>
    </row>
    <row r="32" spans="1:2" x14ac:dyDescent="0.25">
      <c r="A32" s="4">
        <v>2.3000000000000003</v>
      </c>
      <c r="B32" s="17">
        <v>0.4441304160574211</v>
      </c>
    </row>
    <row r="33" spans="1:2" x14ac:dyDescent="0.25">
      <c r="A33" s="4">
        <v>2.4000000000000004</v>
      </c>
      <c r="B33" s="17">
        <v>1.2842520500908938</v>
      </c>
    </row>
    <row r="34" spans="1:2" x14ac:dyDescent="0.25">
      <c r="A34" s="4">
        <v>2.5</v>
      </c>
      <c r="B34" s="17">
        <v>1.5347747230293531</v>
      </c>
    </row>
    <row r="35" spans="1:2" x14ac:dyDescent="0.25">
      <c r="A35" s="4">
        <v>2.6</v>
      </c>
      <c r="B35" s="17">
        <v>0.33626622033968356</v>
      </c>
    </row>
    <row r="36" spans="1:2" x14ac:dyDescent="0.25">
      <c r="A36" s="4">
        <v>2.7</v>
      </c>
      <c r="B36" s="17">
        <v>1.8433842320127161</v>
      </c>
    </row>
    <row r="37" spans="1:2" x14ac:dyDescent="0.25">
      <c r="A37" s="4">
        <v>2.8000000000000003</v>
      </c>
      <c r="B37" s="17">
        <v>1.747547052648706</v>
      </c>
    </row>
    <row r="38" spans="1:2" x14ac:dyDescent="0.25">
      <c r="A38" s="4">
        <v>2.9000000000000004</v>
      </c>
      <c r="B38" s="17">
        <v>0.94451271131269943</v>
      </c>
    </row>
    <row r="39" spans="1:2" x14ac:dyDescent="0.25">
      <c r="A39" s="4">
        <v>3</v>
      </c>
      <c r="B39" s="17">
        <v>0.8016325016679785</v>
      </c>
    </row>
    <row r="40" spans="1:2" x14ac:dyDescent="0.25">
      <c r="A40" s="4">
        <v>3.1</v>
      </c>
      <c r="B40" s="17">
        <v>1.2084051461750365</v>
      </c>
    </row>
    <row r="41" spans="1:2" x14ac:dyDescent="0.25">
      <c r="A41" s="4">
        <v>3.2</v>
      </c>
      <c r="B41" s="17">
        <v>1.5956987845859174</v>
      </c>
    </row>
    <row r="42" spans="1:2" x14ac:dyDescent="0.25">
      <c r="A42" s="4">
        <v>3.3000000000000003</v>
      </c>
      <c r="B42" s="17">
        <v>1.0054521210166845</v>
      </c>
    </row>
    <row r="43" spans="1:2" x14ac:dyDescent="0.25">
      <c r="A43" s="4">
        <v>3.4000000000000004</v>
      </c>
      <c r="B43" s="17">
        <v>1.617872036743861</v>
      </c>
    </row>
    <row r="44" spans="1:2" x14ac:dyDescent="0.25">
      <c r="A44" s="4">
        <v>3.5</v>
      </c>
      <c r="B44" s="17">
        <v>1.6303755432154099</v>
      </c>
    </row>
    <row r="45" spans="1:2" x14ac:dyDescent="0.25">
      <c r="A45" s="4">
        <v>3.6</v>
      </c>
      <c r="B45" s="17">
        <v>1.254784084252373</v>
      </c>
    </row>
    <row r="46" spans="1:2" x14ac:dyDescent="0.25">
      <c r="A46" s="4">
        <v>3.7</v>
      </c>
      <c r="B46" s="17">
        <v>2.0755866577297586</v>
      </c>
    </row>
    <row r="47" spans="1:2" x14ac:dyDescent="0.25">
      <c r="A47" s="4">
        <v>3.8000000000000003</v>
      </c>
      <c r="B47" s="17">
        <v>1.4501283172494279</v>
      </c>
    </row>
    <row r="48" spans="1:2" x14ac:dyDescent="0.25">
      <c r="A48" s="4">
        <v>3.9000000000000004</v>
      </c>
      <c r="B48" s="17">
        <v>1.4476223258146286</v>
      </c>
    </row>
    <row r="49" spans="1:2" x14ac:dyDescent="0.25">
      <c r="A49" s="4">
        <v>4</v>
      </c>
      <c r="B49" s="17">
        <v>2.4995839109288864</v>
      </c>
    </row>
    <row r="50" spans="1:2" x14ac:dyDescent="0.25">
      <c r="A50" s="4">
        <v>4.1000000000000005</v>
      </c>
      <c r="B50" s="17">
        <v>2.2643022324716919</v>
      </c>
    </row>
    <row r="51" spans="1:2" x14ac:dyDescent="0.25">
      <c r="A51" s="4">
        <v>4.2</v>
      </c>
      <c r="B51" s="17">
        <v>2.3153057283377132</v>
      </c>
    </row>
    <row r="52" spans="1:2" x14ac:dyDescent="0.25">
      <c r="A52" s="4">
        <v>4.3</v>
      </c>
      <c r="B52" s="17">
        <v>2.5153387794044382</v>
      </c>
    </row>
    <row r="53" spans="1:2" x14ac:dyDescent="0.25">
      <c r="A53" s="4">
        <v>4.4000000000000004</v>
      </c>
      <c r="B53" s="17">
        <v>3.1917929099473263</v>
      </c>
    </row>
    <row r="54" spans="1:2" x14ac:dyDescent="0.25">
      <c r="A54" s="4">
        <v>4.5</v>
      </c>
      <c r="B54" s="17">
        <v>2.6838328113918402</v>
      </c>
    </row>
    <row r="55" spans="1:2" x14ac:dyDescent="0.25">
      <c r="A55" s="4">
        <v>4.6000000000000005</v>
      </c>
      <c r="B55" s="17">
        <v>3.4287104137440512</v>
      </c>
    </row>
    <row r="56" spans="1:2" x14ac:dyDescent="0.25">
      <c r="A56" s="4">
        <v>4.7</v>
      </c>
      <c r="B56" s="17">
        <v>4.1478154220121839</v>
      </c>
    </row>
    <row r="57" spans="1:2" x14ac:dyDescent="0.25">
      <c r="A57" s="4">
        <v>4.8000000000000007</v>
      </c>
      <c r="B57" s="17">
        <v>4.0274624579230611</v>
      </c>
    </row>
    <row r="58" spans="1:2" x14ac:dyDescent="0.25">
      <c r="A58" s="4">
        <v>4.9000000000000004</v>
      </c>
      <c r="B58" s="17">
        <v>4.5600065433970425</v>
      </c>
    </row>
    <row r="59" spans="1:2" x14ac:dyDescent="0.25">
      <c r="A59" s="4">
        <v>5</v>
      </c>
      <c r="B59" s="17">
        <v>4.8348230944970298</v>
      </c>
    </row>
    <row r="60" spans="1:2" x14ac:dyDescent="0.25">
      <c r="A60" s="4">
        <v>5.1000000000000005</v>
      </c>
      <c r="B60" s="17">
        <v>5.1337686841775465</v>
      </c>
    </row>
    <row r="61" spans="1:2" x14ac:dyDescent="0.25">
      <c r="A61" s="4">
        <v>5.2</v>
      </c>
      <c r="B61" s="17">
        <v>5.5305293152707904</v>
      </c>
    </row>
    <row r="62" spans="1:2" x14ac:dyDescent="0.25">
      <c r="A62" s="4">
        <v>5.3000000000000007</v>
      </c>
      <c r="B62" s="17">
        <v>6.7039181281492013</v>
      </c>
    </row>
    <row r="63" spans="1:2" x14ac:dyDescent="0.25">
      <c r="A63" s="4">
        <v>5.4</v>
      </c>
      <c r="B63" s="17">
        <v>6.5817940038891631</v>
      </c>
    </row>
    <row r="64" spans="1:2" x14ac:dyDescent="0.25">
      <c r="A64" s="4">
        <v>5.5</v>
      </c>
      <c r="B64" s="17">
        <v>7.4914207043846659</v>
      </c>
    </row>
    <row r="65" spans="1:2" x14ac:dyDescent="0.25">
      <c r="A65" s="4">
        <v>5.6000000000000005</v>
      </c>
      <c r="B65" s="17">
        <v>7.9283757445758374</v>
      </c>
    </row>
    <row r="66" spans="1:2" x14ac:dyDescent="0.25">
      <c r="A66" s="4">
        <v>5.7</v>
      </c>
      <c r="B66" s="17">
        <v>7.9398984388183278</v>
      </c>
    </row>
    <row r="67" spans="1:2" x14ac:dyDescent="0.25">
      <c r="A67" s="4">
        <v>5.8000000000000007</v>
      </c>
      <c r="B67" s="17">
        <v>9.4616616139263208</v>
      </c>
    </row>
    <row r="68" spans="1:2" x14ac:dyDescent="0.25">
      <c r="A68" s="4">
        <v>5.9</v>
      </c>
      <c r="B68" s="17">
        <v>9.0808793704790904</v>
      </c>
    </row>
    <row r="69" spans="1:2" x14ac:dyDescent="0.25">
      <c r="A69" s="4">
        <v>6</v>
      </c>
      <c r="B69" s="17">
        <v>9.9040067520349542</v>
      </c>
    </row>
  </sheetData>
  <hyperlinks>
    <hyperlink ref="A1:D1" r:id="rId1" display="Файл скачан с сайта excel2.ru &gt;&gt;&gt;"/>
    <hyperlink ref="A2" r:id="rId2"/>
    <hyperlink ref="I2" r:id="rId3" display="Задать вопрос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5" customWidth="1"/>
    <col min="2" max="16384" width="9.140625" style="5" hidden="1"/>
  </cols>
  <sheetData>
    <row r="1" spans="1:7" ht="36.75" customHeight="1" x14ac:dyDescent="0.25">
      <c r="A1" s="34" t="s">
        <v>2</v>
      </c>
      <c r="B1" s="34"/>
      <c r="C1" s="34"/>
      <c r="D1" s="34"/>
      <c r="E1" s="34"/>
      <c r="F1" s="34"/>
      <c r="G1" s="34"/>
    </row>
    <row r="2" spans="1:7" ht="107.25" customHeight="1" x14ac:dyDescent="0.25">
      <c r="A2" s="6" t="s">
        <v>3</v>
      </c>
    </row>
    <row r="3" spans="1:7" ht="105" customHeight="1" x14ac:dyDescent="0.25">
      <c r="A3" s="6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Корреляция</vt:lpstr>
      <vt:lpstr>Надстройка</vt:lpstr>
      <vt:lpstr>EXCEL2.RU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УУУУУ</cp:lastModifiedBy>
  <dcterms:created xsi:type="dcterms:W3CDTF">2015-12-29T05:54:24Z</dcterms:created>
  <dcterms:modified xsi:type="dcterms:W3CDTF">2025-01-06T18:59:01Z</dcterms:modified>
</cp:coreProperties>
</file>