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25440" windowHeight="12525" tabRatio="780"/>
  </bookViews>
  <sheets>
    <sheet name="Надстройка" sheetId="5" r:id="rId1"/>
    <sheet name="EXCEL2.RU" sheetId="4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Надстройка!#REF!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A38" i="5" l="1"/>
  <c r="A37" i="5"/>
  <c r="E32" i="5"/>
  <c r="E31" i="5"/>
  <c r="E30" i="5"/>
  <c r="E29" i="5"/>
  <c r="D32" i="5"/>
  <c r="D31" i="5"/>
  <c r="D30" i="5"/>
  <c r="D29" i="5"/>
  <c r="C32" i="5"/>
  <c r="C31" i="5"/>
  <c r="C30" i="5"/>
  <c r="C29" i="5"/>
  <c r="B32" i="5"/>
  <c r="B31" i="5"/>
  <c r="B30" i="5"/>
  <c r="B29" i="5"/>
  <c r="A32" i="5"/>
  <c r="A31" i="5"/>
  <c r="A30" i="5"/>
  <c r="A29" i="5"/>
  <c r="E25" i="5"/>
  <c r="E26" i="5"/>
  <c r="E24" i="5"/>
  <c r="D25" i="5"/>
  <c r="D26" i="5"/>
  <c r="D24" i="5"/>
  <c r="C25" i="5"/>
  <c r="C26" i="5"/>
  <c r="C24" i="5"/>
  <c r="B25" i="5"/>
  <c r="B26" i="5"/>
  <c r="B24" i="5"/>
  <c r="A25" i="5"/>
  <c r="A26" i="5"/>
  <c r="A24" i="5"/>
  <c r="B15" i="5"/>
  <c r="B16" i="5"/>
  <c r="C38" i="5" s="1"/>
  <c r="D13" i="5"/>
  <c r="C11" i="5"/>
  <c r="D11" i="5"/>
  <c r="E11" i="5"/>
  <c r="B11" i="5"/>
  <c r="F9" i="5"/>
  <c r="F10" i="5"/>
  <c r="F8" i="5"/>
  <c r="C13" i="5" l="1"/>
  <c r="C40" i="5"/>
  <c r="B40" i="5" s="1"/>
  <c r="C37" i="5"/>
  <c r="B13" i="5"/>
  <c r="F24" i="5" s="1"/>
  <c r="F32" i="5" l="1"/>
  <c r="F30" i="5"/>
  <c r="F29" i="5"/>
  <c r="F26" i="5"/>
  <c r="F25" i="5"/>
  <c r="F31" i="5"/>
  <c r="C39" i="5"/>
  <c r="G37" i="5" s="1"/>
  <c r="B37" i="5" l="1"/>
  <c r="D37" i="5" s="1"/>
  <c r="B38" i="5"/>
  <c r="D38" i="5" s="1"/>
  <c r="G38" i="5"/>
  <c r="B39" i="5" l="1"/>
  <c r="D39" i="5" s="1"/>
  <c r="E38" i="5" s="1"/>
  <c r="F38" i="5" s="1"/>
  <c r="B44" i="5" s="1"/>
  <c r="C44" i="5" s="1"/>
  <c r="E37" i="5" l="1"/>
  <c r="F37" i="5" s="1"/>
  <c r="B43" i="5" s="1"/>
  <c r="C43" i="5" s="1"/>
</calcChain>
</file>

<file path=xl/sharedStrings.xml><?xml version="1.0" encoding="utf-8"?>
<sst xmlns="http://schemas.openxmlformats.org/spreadsheetml/2006/main" count="77" uniqueCount="57">
  <si>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</si>
  <si>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</si>
  <si>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</si>
  <si>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</si>
  <si>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</si>
  <si>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Альфа</t>
  </si>
  <si>
    <t>Уровень значимости</t>
  </si>
  <si>
    <t>Среднее для уровней Фактора А</t>
  </si>
  <si>
    <t>Среднее по Блоку</t>
  </si>
  <si>
    <t>Общее среднее</t>
  </si>
  <si>
    <t>Кол-во уровней Фактора А</t>
  </si>
  <si>
    <t>Кол-во блоков (уровней Фактора В)</t>
  </si>
  <si>
    <t>№1</t>
  </si>
  <si>
    <t>№2</t>
  </si>
  <si>
    <t>№3</t>
  </si>
  <si>
    <t>№4</t>
  </si>
  <si>
    <t>Кол-во</t>
  </si>
  <si>
    <t>Сумма</t>
  </si>
  <si>
    <t>Среднее</t>
  </si>
  <si>
    <t>Фактор А</t>
  </si>
  <si>
    <t>Дисперсия</t>
  </si>
  <si>
    <t>Фактор В</t>
  </si>
  <si>
    <t>Дисперсионный анализ</t>
  </si>
  <si>
    <t>Итоговая таблица (вспомогательные вычисления)</t>
  </si>
  <si>
    <t>Источник разброса</t>
  </si>
  <si>
    <t>SS</t>
  </si>
  <si>
    <t>df</t>
  </si>
  <si>
    <t>MS</t>
  </si>
  <si>
    <t>F</t>
  </si>
  <si>
    <t>p-value</t>
  </si>
  <si>
    <t>F критич</t>
  </si>
  <si>
    <t>Ошибка модели</t>
  </si>
  <si>
    <t>Степени свободы</t>
  </si>
  <si>
    <t>Кв. отклон от общ.ср.</t>
  </si>
  <si>
    <t>Всего</t>
  </si>
  <si>
    <t>Вывод1</t>
  </si>
  <si>
    <t>Вывод2</t>
  </si>
  <si>
    <t>Блок (Фактор В): Номер оператора</t>
  </si>
  <si>
    <t>Фактор А (метод обработки)</t>
  </si>
  <si>
    <t>Метод №1</t>
  </si>
  <si>
    <t>Метод №2</t>
  </si>
  <si>
    <t>Метод №3</t>
  </si>
  <si>
    <t>b</t>
  </si>
  <si>
    <t>Двухфакторный дисперсионный анализ без повторений</t>
  </si>
  <si>
    <t>ИТОГИ</t>
  </si>
  <si>
    <t>Счет</t>
  </si>
  <si>
    <t>Источник вариации</t>
  </si>
  <si>
    <t>P-Значение</t>
  </si>
  <si>
    <t>F критическое</t>
  </si>
  <si>
    <t>Строки</t>
  </si>
  <si>
    <t>Столбцы</t>
  </si>
  <si>
    <t>Погрешность</t>
  </si>
  <si>
    <t>Итого</t>
  </si>
  <si>
    <t>Использование Пакета анализа MS EXCEL для выполнения двухфакторного дисперсионного анализа (без повторений)</t>
  </si>
  <si>
    <t>Результаты надстройки и формулы</t>
  </si>
  <si>
    <t>a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</si>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</sst>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0"/>
    <numFmt numFmtId="166" formatCode="0.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>
      <alignment horizontal="left"/>
    </xf>
  </cellStyleXfs>
  <cellXfs count="40">
    <xf numFmtId="0" fontId="0" fillId="0" borderId="0" xfId="0"/>
    <xf numFmtId="0" fontId="3" fillId="4" borderId="0" xfId="1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2" fillId="2" borderId="0" xfId="2" applyFill="1" applyAlignment="1" applyProtection="1"/>
    <xf numFmtId="0" fontId="6" fillId="5" borderId="0" xfId="3" applyFont="1" applyFill="1" applyAlignment="1" applyProtection="1">
      <alignment vertical="center"/>
    </xf>
    <xf numFmtId="0" fontId="1" fillId="0" borderId="0" xfId="1"/>
    <xf numFmtId="0" fontId="9" fillId="0" borderId="0" xfId="7"/>
    <xf numFmtId="0" fontId="13" fillId="6" borderId="0" xfId="7" applyFont="1" applyFill="1" applyAlignment="1">
      <alignment vertical="center" wrapText="1"/>
    </xf>
    <xf numFmtId="0" fontId="16" fillId="0" borderId="0" xfId="1" applyFont="1"/>
    <xf numFmtId="0" fontId="1" fillId="3" borderId="2" xfId="1" applyFill="1" applyBorder="1" applyAlignment="1">
      <alignment horizontal="center"/>
    </xf>
    <xf numFmtId="0" fontId="1" fillId="0" borderId="1" xfId="1" applyBorder="1"/>
    <xf numFmtId="0" fontId="1" fillId="0" borderId="0" xfId="1" applyBorder="1"/>
    <xf numFmtId="0" fontId="1" fillId="3" borderId="1" xfId="1" applyFill="1" applyBorder="1"/>
    <xf numFmtId="0" fontId="11" fillId="7" borderId="1" xfId="1" applyFont="1" applyFill="1" applyBorder="1" applyAlignment="1">
      <alignment horizontal="centerContinuous"/>
    </xf>
    <xf numFmtId="0" fontId="15" fillId="7" borderId="0" xfId="1" applyFont="1" applyFill="1" applyAlignment="1">
      <alignment horizontal="center"/>
    </xf>
    <xf numFmtId="0" fontId="1" fillId="4" borderId="0" xfId="1" applyFill="1" applyAlignment="1">
      <alignment wrapText="1"/>
    </xf>
    <xf numFmtId="165" fontId="16" fillId="0" borderId="0" xfId="1" applyNumberFormat="1" applyFont="1"/>
    <xf numFmtId="2" fontId="16" fillId="0" borderId="0" xfId="1" applyNumberFormat="1" applyFont="1"/>
    <xf numFmtId="0" fontId="12" fillId="4" borderId="3" xfId="1" applyFon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2" fillId="4" borderId="0" xfId="1" applyFont="1" applyFill="1" applyBorder="1" applyAlignment="1">
      <alignment horizontal="center"/>
    </xf>
    <xf numFmtId="0" fontId="1" fillId="3" borderId="0" xfId="1" applyFill="1" applyBorder="1" applyAlignment="1">
      <alignment horizontal="center"/>
    </xf>
    <xf numFmtId="0" fontId="1" fillId="4" borderId="0" xfId="1" applyFill="1" applyBorder="1" applyAlignment="1">
      <alignment wrapText="1"/>
    </xf>
    <xf numFmtId="0" fontId="1" fillId="0" borderId="1" xfId="1" applyBorder="1" applyAlignment="1">
      <alignment wrapText="1"/>
    </xf>
    <xf numFmtId="0" fontId="1" fillId="4" borderId="0" xfId="1" applyFill="1"/>
    <xf numFmtId="0" fontId="1" fillId="4" borderId="0" xfId="1" applyFill="1" applyBorder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166" fontId="1" fillId="0" borderId="1" xfId="1" applyNumberFormat="1" applyBorder="1"/>
    <xf numFmtId="165" fontId="1" fillId="0" borderId="1" xfId="1" applyNumberFormat="1" applyBorder="1"/>
    <xf numFmtId="165" fontId="11" fillId="0" borderId="1" xfId="1" applyNumberFormat="1" applyFont="1" applyBorder="1"/>
    <xf numFmtId="0" fontId="1" fillId="8" borderId="1" xfId="1" applyFill="1" applyBorder="1"/>
    <xf numFmtId="0" fontId="14" fillId="4" borderId="3" xfId="1" applyFont="1" applyFill="1" applyBorder="1" applyAlignment="1">
      <alignment wrapText="1"/>
    </xf>
    <xf numFmtId="0" fontId="16" fillId="0" borderId="0" xfId="1" applyFont="1" applyBorder="1"/>
    <xf numFmtId="0" fontId="0" fillId="0" borderId="0" xfId="0" applyFill="1" applyBorder="1" applyAlignment="1"/>
    <xf numFmtId="0" fontId="0" fillId="0" borderId="4" xfId="0" applyFill="1" applyBorder="1" applyAlignment="1"/>
    <xf numFmtId="0" fontId="17" fillId="0" borderId="5" xfId="0" applyFont="1" applyFill="1" applyBorder="1" applyAlignment="1">
      <alignment horizontal="center"/>
    </xf>
    <xf numFmtId="0" fontId="6" fillId="5" borderId="0" xfId="2" applyFont="1" applyFill="1" applyAlignment="1" applyProtection="1">
      <alignment horizontal="center" vertical="center"/>
    </xf>
    <xf numFmtId="0" fontId="2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ispolzovanie-paketa-analiza-ms-excel-dlya-vypolneniya-dvuhfaktornogo-dispersionnogo-analiza-bez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Q2" sqref="Q2"/>
    </sheetView>
  </sheetViews>
  <sheetFormatPr defaultRowHeight="12.75" x14ac:dyDescent="0.2"/>
  <cols>
    <col min="1" max="1" width="13.85546875" style="6" customWidth="1"/>
    <col min="2" max="2" width="11.5703125" style="6" customWidth="1"/>
    <col min="3" max="3" width="9.28515625" style="6" bestFit="1" customWidth="1"/>
    <col min="4" max="4" width="11.140625" style="6" customWidth="1"/>
    <col min="5" max="5" width="7.140625" style="6" customWidth="1"/>
    <col min="6" max="6" width="17.85546875" style="6" customWidth="1"/>
    <col min="7" max="7" width="9.140625" style="6"/>
    <col min="8" max="8" width="19.85546875" style="6" customWidth="1"/>
    <col min="9" max="10" width="9.140625" style="6"/>
    <col min="11" max="13" width="12" style="6" bestFit="1" customWidth="1"/>
    <col min="14" max="14" width="15.28515625" style="6" bestFit="1" customWidth="1"/>
    <col min="15" max="16" width="12" style="6" bestFit="1" customWidth="1"/>
    <col min="17" max="17" width="15.28515625" style="6" bestFit="1" customWidth="1"/>
    <col min="18" max="16384" width="9.140625" style="6"/>
  </cols>
  <sheetData>
    <row r="1" spans="1:17" ht="26.25" x14ac:dyDescent="0.2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9" t="s">
        <v>56</v>
      </c>
    </row>
    <row r="3" spans="1:17" ht="18.75" x14ac:dyDescent="0.2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x14ac:dyDescent="0.25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 x14ac:dyDescent="0.25">
      <c r="H5" t="s">
        <v>43</v>
      </c>
      <c r="I5"/>
      <c r="J5"/>
      <c r="K5"/>
      <c r="L5"/>
      <c r="M5"/>
      <c r="N5"/>
    </row>
    <row r="6" spans="1:17" ht="15.75" thickBot="1" x14ac:dyDescent="0.3">
      <c r="B6" s="14" t="s">
        <v>37</v>
      </c>
      <c r="C6" s="14"/>
      <c r="D6" s="14"/>
      <c r="E6" s="14"/>
      <c r="H6"/>
      <c r="I6"/>
      <c r="J6"/>
      <c r="K6"/>
      <c r="L6"/>
      <c r="M6"/>
      <c r="N6"/>
    </row>
    <row r="7" spans="1:17" ht="34.5" x14ac:dyDescent="0.25">
      <c r="A7" s="33" t="s">
        <v>38</v>
      </c>
      <c r="B7" s="15" t="s">
        <v>12</v>
      </c>
      <c r="C7" s="15" t="s">
        <v>13</v>
      </c>
      <c r="D7" s="15" t="s">
        <v>14</v>
      </c>
      <c r="E7" s="15" t="s">
        <v>15</v>
      </c>
      <c r="F7" s="16" t="s">
        <v>7</v>
      </c>
      <c r="H7" s="37" t="s">
        <v>44</v>
      </c>
      <c r="I7" s="37" t="s">
        <v>45</v>
      </c>
      <c r="J7" s="37" t="s">
        <v>17</v>
      </c>
      <c r="K7" s="37" t="s">
        <v>18</v>
      </c>
      <c r="L7" s="37" t="s">
        <v>20</v>
      </c>
      <c r="M7"/>
      <c r="N7"/>
    </row>
    <row r="8" spans="1:17" ht="15" x14ac:dyDescent="0.25">
      <c r="A8" s="21" t="s">
        <v>39</v>
      </c>
      <c r="B8" s="10">
        <v>9</v>
      </c>
      <c r="C8" s="10">
        <v>8</v>
      </c>
      <c r="D8" s="10">
        <v>3</v>
      </c>
      <c r="E8" s="10">
        <v>4</v>
      </c>
      <c r="F8" s="18">
        <f>AVERAGE(B8:E8)</f>
        <v>6</v>
      </c>
      <c r="H8" s="35" t="s">
        <v>39</v>
      </c>
      <c r="I8" s="35">
        <v>4</v>
      </c>
      <c r="J8" s="35">
        <v>24</v>
      </c>
      <c r="K8" s="35">
        <v>6</v>
      </c>
      <c r="L8" s="35">
        <v>8.6666666666666661</v>
      </c>
      <c r="M8"/>
      <c r="N8"/>
    </row>
    <row r="9" spans="1:17" ht="15" x14ac:dyDescent="0.25">
      <c r="A9" s="21" t="s">
        <v>40</v>
      </c>
      <c r="B9" s="22">
        <v>10</v>
      </c>
      <c r="C9" s="22">
        <v>11</v>
      </c>
      <c r="D9" s="22">
        <v>5</v>
      </c>
      <c r="E9" s="22">
        <v>5</v>
      </c>
      <c r="F9" s="18">
        <f t="shared" ref="F9:F10" si="0">AVERAGE(B9:E9)</f>
        <v>7.75</v>
      </c>
      <c r="H9" s="35" t="s">
        <v>40</v>
      </c>
      <c r="I9" s="35">
        <v>4</v>
      </c>
      <c r="J9" s="35">
        <v>31</v>
      </c>
      <c r="K9" s="35">
        <v>7.75</v>
      </c>
      <c r="L9" s="35">
        <v>10.25</v>
      </c>
      <c r="M9"/>
      <c r="N9"/>
    </row>
    <row r="10" spans="1:17" ht="15" x14ac:dyDescent="0.25">
      <c r="A10" s="19" t="s">
        <v>41</v>
      </c>
      <c r="B10" s="20">
        <v>12</v>
      </c>
      <c r="C10" s="20">
        <v>12</v>
      </c>
      <c r="D10" s="20">
        <v>7</v>
      </c>
      <c r="E10" s="20">
        <v>5</v>
      </c>
      <c r="F10" s="18">
        <f t="shared" si="0"/>
        <v>9</v>
      </c>
      <c r="H10" s="35" t="s">
        <v>41</v>
      </c>
      <c r="I10" s="35">
        <v>4</v>
      </c>
      <c r="J10" s="35">
        <v>36</v>
      </c>
      <c r="K10" s="35">
        <v>9</v>
      </c>
      <c r="L10" s="35">
        <v>12.666666666666666</v>
      </c>
      <c r="M10"/>
      <c r="N10"/>
    </row>
    <row r="11" spans="1:17" ht="26.25" x14ac:dyDescent="0.25">
      <c r="A11" s="23" t="s">
        <v>8</v>
      </c>
      <c r="B11" s="18">
        <f>AVERAGE(B8:B10)</f>
        <v>10.333333333333334</v>
      </c>
      <c r="C11" s="18">
        <f t="shared" ref="C11:E11" si="1">AVERAGE(C8:C10)</f>
        <v>10.333333333333334</v>
      </c>
      <c r="D11" s="18">
        <f t="shared" si="1"/>
        <v>5</v>
      </c>
      <c r="E11" s="18">
        <f t="shared" si="1"/>
        <v>4.666666666666667</v>
      </c>
      <c r="F11" s="18"/>
      <c r="H11" s="35"/>
      <c r="I11" s="35"/>
      <c r="J11" s="35"/>
      <c r="K11" s="35"/>
      <c r="L11" s="35"/>
      <c r="M11"/>
      <c r="N11"/>
    </row>
    <row r="12" spans="1:17" ht="15" x14ac:dyDescent="0.25">
      <c r="A12" s="18"/>
      <c r="B12" s="18"/>
      <c r="C12" s="18"/>
      <c r="D12" s="18"/>
      <c r="E12" s="18"/>
      <c r="F12" s="18"/>
      <c r="H12" s="35" t="s">
        <v>12</v>
      </c>
      <c r="I12" s="35">
        <v>3</v>
      </c>
      <c r="J12" s="35">
        <v>31</v>
      </c>
      <c r="K12" s="35">
        <v>10.333333333333334</v>
      </c>
      <c r="L12" s="35">
        <v>2.3333333333333428</v>
      </c>
      <c r="M12"/>
      <c r="N12"/>
    </row>
    <row r="13" spans="1:17" ht="26.25" x14ac:dyDescent="0.25">
      <c r="A13" s="23" t="s">
        <v>9</v>
      </c>
      <c r="B13" s="17">
        <f>AVERAGE(B11:E11)</f>
        <v>7.5833333333333339</v>
      </c>
      <c r="C13" s="17">
        <f>AVERAGE(F8:F10)</f>
        <v>7.583333333333333</v>
      </c>
      <c r="D13" s="17">
        <f>AVERAGE(B8:E10)</f>
        <v>7.583333333333333</v>
      </c>
      <c r="E13" s="18"/>
      <c r="F13" s="18"/>
      <c r="H13" s="35" t="s">
        <v>13</v>
      </c>
      <c r="I13" s="35">
        <v>3</v>
      </c>
      <c r="J13" s="35">
        <v>31</v>
      </c>
      <c r="K13" s="35">
        <v>10.333333333333334</v>
      </c>
      <c r="L13" s="35">
        <v>4.3333333333333428</v>
      </c>
      <c r="M13"/>
      <c r="N13"/>
    </row>
    <row r="14" spans="1:17" ht="15" x14ac:dyDescent="0.25">
      <c r="A14" s="12"/>
      <c r="B14" s="12"/>
      <c r="C14" s="12"/>
      <c r="D14" s="12"/>
      <c r="E14" s="12"/>
      <c r="H14" s="35" t="s">
        <v>14</v>
      </c>
      <c r="I14" s="35">
        <v>3</v>
      </c>
      <c r="J14" s="35">
        <v>15</v>
      </c>
      <c r="K14" s="35">
        <v>5</v>
      </c>
      <c r="L14" s="35">
        <v>4</v>
      </c>
      <c r="M14"/>
      <c r="N14"/>
    </row>
    <row r="15" spans="1:17" ht="39.75" thickBot="1" x14ac:dyDescent="0.3">
      <c r="A15" s="24" t="s">
        <v>10</v>
      </c>
      <c r="B15" s="11">
        <f>COUNT(B8:B10)</f>
        <v>3</v>
      </c>
      <c r="C15" s="34" t="s">
        <v>55</v>
      </c>
      <c r="D15" s="12"/>
      <c r="E15" s="12"/>
      <c r="H15" s="36" t="s">
        <v>15</v>
      </c>
      <c r="I15" s="36">
        <v>3</v>
      </c>
      <c r="J15" s="36">
        <v>14</v>
      </c>
      <c r="K15" s="36">
        <v>4.666666666666667</v>
      </c>
      <c r="L15" s="36">
        <v>0.3333333333333357</v>
      </c>
      <c r="M15"/>
      <c r="N15"/>
    </row>
    <row r="16" spans="1:17" ht="39" x14ac:dyDescent="0.25">
      <c r="A16" s="24" t="s">
        <v>11</v>
      </c>
      <c r="B16" s="11">
        <f>COUNT(B8:E8)</f>
        <v>4</v>
      </c>
      <c r="C16" s="9" t="s">
        <v>42</v>
      </c>
      <c r="H16"/>
      <c r="I16"/>
      <c r="J16"/>
      <c r="K16"/>
      <c r="L16"/>
      <c r="M16"/>
      <c r="N16"/>
    </row>
    <row r="17" spans="1:14" ht="15" x14ac:dyDescent="0.25">
      <c r="H17"/>
      <c r="I17"/>
      <c r="J17"/>
      <c r="K17"/>
      <c r="L17"/>
      <c r="M17"/>
      <c r="N17"/>
    </row>
    <row r="18" spans="1:14" ht="15.75" thickBot="1" x14ac:dyDescent="0.3">
      <c r="A18" s="11" t="s">
        <v>6</v>
      </c>
      <c r="H18" t="s">
        <v>22</v>
      </c>
      <c r="I18"/>
      <c r="J18"/>
      <c r="K18"/>
      <c r="L18"/>
      <c r="M18"/>
      <c r="N18"/>
    </row>
    <row r="19" spans="1:14" ht="15" x14ac:dyDescent="0.25">
      <c r="A19" s="11" t="s">
        <v>5</v>
      </c>
      <c r="B19" s="13">
        <v>0.05</v>
      </c>
      <c r="H19" s="37" t="s">
        <v>46</v>
      </c>
      <c r="I19" s="37" t="s">
        <v>25</v>
      </c>
      <c r="J19" s="37" t="s">
        <v>26</v>
      </c>
      <c r="K19" s="37" t="s">
        <v>27</v>
      </c>
      <c r="L19" s="37" t="s">
        <v>28</v>
      </c>
      <c r="M19" s="37" t="s">
        <v>47</v>
      </c>
      <c r="N19" s="37" t="s">
        <v>48</v>
      </c>
    </row>
    <row r="20" spans="1:14" ht="15" x14ac:dyDescent="0.25">
      <c r="H20" s="35" t="s">
        <v>49</v>
      </c>
      <c r="I20" s="35">
        <v>18.166666666666657</v>
      </c>
      <c r="J20" s="35">
        <v>2</v>
      </c>
      <c r="K20" s="35">
        <v>9.0833333333333286</v>
      </c>
      <c r="L20" s="35">
        <v>14.217391304347784</v>
      </c>
      <c r="M20" s="35">
        <v>5.2900736010240562E-3</v>
      </c>
      <c r="N20" s="35">
        <v>5.1432528497847176</v>
      </c>
    </row>
    <row r="21" spans="1:14" ht="15" x14ac:dyDescent="0.25">
      <c r="A21" s="25" t="s">
        <v>23</v>
      </c>
      <c r="B21" s="25"/>
      <c r="C21" s="26"/>
      <c r="D21" s="25"/>
      <c r="E21" s="25"/>
      <c r="F21" s="25"/>
      <c r="H21" s="35" t="s">
        <v>50</v>
      </c>
      <c r="I21" s="35">
        <v>90.916666666666657</v>
      </c>
      <c r="J21" s="35">
        <v>3</v>
      </c>
      <c r="K21" s="35">
        <v>30.305555555555554</v>
      </c>
      <c r="L21" s="35">
        <v>47.434782608695528</v>
      </c>
      <c r="M21" s="35">
        <v>1.4264143443921802E-4</v>
      </c>
      <c r="N21" s="35">
        <v>4.7570626630894131</v>
      </c>
    </row>
    <row r="22" spans="1:14" ht="15" x14ac:dyDescent="0.25">
      <c r="H22" s="35" t="s">
        <v>51</v>
      </c>
      <c r="I22" s="35">
        <v>3.8333333333333428</v>
      </c>
      <c r="J22" s="35">
        <v>6</v>
      </c>
      <c r="K22" s="35">
        <v>0.6388888888888905</v>
      </c>
      <c r="L22" s="35"/>
      <c r="M22" s="35"/>
      <c r="N22" s="35"/>
    </row>
    <row r="23" spans="1:14" ht="15" x14ac:dyDescent="0.25">
      <c r="A23" s="27" t="s">
        <v>19</v>
      </c>
      <c r="B23" s="27" t="s">
        <v>16</v>
      </c>
      <c r="C23" s="27" t="s">
        <v>17</v>
      </c>
      <c r="D23" s="27" t="s">
        <v>18</v>
      </c>
      <c r="E23" s="27" t="s">
        <v>20</v>
      </c>
      <c r="F23" s="27" t="s">
        <v>33</v>
      </c>
      <c r="H23" s="35"/>
      <c r="I23" s="35"/>
      <c r="J23" s="35"/>
      <c r="K23" s="35"/>
      <c r="L23" s="35"/>
      <c r="M23" s="35"/>
      <c r="N23" s="35"/>
    </row>
    <row r="24" spans="1:14" ht="15.75" thickBot="1" x14ac:dyDescent="0.3">
      <c r="A24" s="11" t="str">
        <f>A8</f>
        <v>Метод №1</v>
      </c>
      <c r="B24" s="11">
        <f>COUNT(B8:E8)</f>
        <v>4</v>
      </c>
      <c r="C24" s="11">
        <f>SUM(B8:E8)</f>
        <v>24</v>
      </c>
      <c r="D24" s="11">
        <f>AVERAGE(B8:E8)</f>
        <v>6</v>
      </c>
      <c r="E24" s="11">
        <f>_xlfn.VAR.S(B8:E8)</f>
        <v>8.6666666666666661</v>
      </c>
      <c r="F24" s="30">
        <f>(D24-$B$13)^2</f>
        <v>2.5069444444444464</v>
      </c>
      <c r="H24" s="36" t="s">
        <v>52</v>
      </c>
      <c r="I24" s="36">
        <v>112.91666666666666</v>
      </c>
      <c r="J24" s="36">
        <v>11</v>
      </c>
      <c r="K24" s="36"/>
      <c r="L24" s="36"/>
      <c r="M24" s="36"/>
      <c r="N24" s="36"/>
    </row>
    <row r="25" spans="1:14" x14ac:dyDescent="0.2">
      <c r="A25" s="11" t="str">
        <f>A9</f>
        <v>Метод №2</v>
      </c>
      <c r="B25" s="11">
        <f t="shared" ref="B25:B26" si="2">COUNT(B9:E9)</f>
        <v>4</v>
      </c>
      <c r="C25" s="11">
        <f t="shared" ref="C25:C26" si="3">SUM(B9:E9)</f>
        <v>31</v>
      </c>
      <c r="D25" s="11">
        <f t="shared" ref="D25:D26" si="4">AVERAGE(B9:E9)</f>
        <v>7.75</v>
      </c>
      <c r="E25" s="11">
        <f t="shared" ref="E25:E26" si="5">_xlfn.VAR.S(B9:E9)</f>
        <v>10.25</v>
      </c>
      <c r="F25" s="30">
        <f t="shared" ref="F25:F26" si="6">(D25-$B$13)^2</f>
        <v>2.7777777777777582E-2</v>
      </c>
    </row>
    <row r="26" spans="1:14" x14ac:dyDescent="0.2">
      <c r="A26" s="11" t="str">
        <f>A10</f>
        <v>Метод №3</v>
      </c>
      <c r="B26" s="11">
        <f t="shared" si="2"/>
        <v>4</v>
      </c>
      <c r="C26" s="11">
        <f t="shared" si="3"/>
        <v>36</v>
      </c>
      <c r="D26" s="11">
        <f t="shared" si="4"/>
        <v>9</v>
      </c>
      <c r="E26" s="11">
        <f t="shared" si="5"/>
        <v>12.666666666666666</v>
      </c>
      <c r="F26" s="30">
        <f t="shared" si="6"/>
        <v>2.0069444444444429</v>
      </c>
    </row>
    <row r="28" spans="1:14" x14ac:dyDescent="0.2">
      <c r="A28" s="27" t="s">
        <v>21</v>
      </c>
      <c r="B28" s="27" t="s">
        <v>16</v>
      </c>
      <c r="C28" s="27" t="s">
        <v>17</v>
      </c>
      <c r="D28" s="27" t="s">
        <v>18</v>
      </c>
      <c r="E28" s="27" t="s">
        <v>20</v>
      </c>
      <c r="F28" s="27" t="s">
        <v>33</v>
      </c>
    </row>
    <row r="29" spans="1:14" x14ac:dyDescent="0.2">
      <c r="A29" s="11" t="str">
        <f>B7</f>
        <v>№1</v>
      </c>
      <c r="B29" s="11">
        <f>COUNT(B8:B10)</f>
        <v>3</v>
      </c>
      <c r="C29" s="11">
        <f>SUM(B8:B10)</f>
        <v>31</v>
      </c>
      <c r="D29" s="11">
        <f>AVERAGE(B8:B10)</f>
        <v>10.333333333333334</v>
      </c>
      <c r="E29" s="11">
        <f>_xlfn.VAR.S(B8:B10)</f>
        <v>2.3333333333333428</v>
      </c>
      <c r="F29" s="30">
        <f>(D29-$B$13)^2</f>
        <v>7.5625</v>
      </c>
    </row>
    <row r="30" spans="1:14" x14ac:dyDescent="0.2">
      <c r="A30" s="11" t="str">
        <f>C7</f>
        <v>№2</v>
      </c>
      <c r="B30" s="11">
        <f>COUNT(C8:C10)</f>
        <v>3</v>
      </c>
      <c r="C30" s="11">
        <f>SUM(C8:C10)</f>
        <v>31</v>
      </c>
      <c r="D30" s="11">
        <f>AVERAGE(C8:C10)</f>
        <v>10.333333333333334</v>
      </c>
      <c r="E30" s="11">
        <f>_xlfn.VAR.S(C8:C10)</f>
        <v>4.3333333333333428</v>
      </c>
      <c r="F30" s="30">
        <f t="shared" ref="F30:F32" si="7">(D30-$B$13)^2</f>
        <v>7.5625</v>
      </c>
    </row>
    <row r="31" spans="1:14" x14ac:dyDescent="0.2">
      <c r="A31" s="11" t="str">
        <f>D7</f>
        <v>№3</v>
      </c>
      <c r="B31" s="11">
        <f>COUNT(D8:D10)</f>
        <v>3</v>
      </c>
      <c r="C31" s="11">
        <f>SUM(D8:D10)</f>
        <v>15</v>
      </c>
      <c r="D31" s="11">
        <f>AVERAGE(D8:D10)</f>
        <v>5</v>
      </c>
      <c r="E31" s="11">
        <f>_xlfn.VAR.S(D8:D10)</f>
        <v>4</v>
      </c>
      <c r="F31" s="30">
        <f t="shared" si="7"/>
        <v>6.6736111111111143</v>
      </c>
    </row>
    <row r="32" spans="1:14" x14ac:dyDescent="0.2">
      <c r="A32" s="11" t="str">
        <f>E7</f>
        <v>№4</v>
      </c>
      <c r="B32" s="11">
        <f>COUNT(E8:E10)</f>
        <v>3</v>
      </c>
      <c r="C32" s="11">
        <f>SUM(E8:E10)</f>
        <v>14</v>
      </c>
      <c r="D32" s="11">
        <f>AVERAGE(E8:E10)</f>
        <v>4.666666666666667</v>
      </c>
      <c r="E32" s="11">
        <f>_xlfn.VAR.S(E8:E10)</f>
        <v>0.3333333333333357</v>
      </c>
      <c r="F32" s="30">
        <f t="shared" si="7"/>
        <v>8.5069444444444464</v>
      </c>
    </row>
    <row r="34" spans="1:7" x14ac:dyDescent="0.2">
      <c r="A34" s="25" t="s">
        <v>22</v>
      </c>
      <c r="B34" s="25"/>
      <c r="C34" s="25"/>
      <c r="D34" s="25"/>
      <c r="E34" s="25"/>
      <c r="F34" s="25"/>
      <c r="G34" s="25"/>
    </row>
    <row r="35" spans="1:7" x14ac:dyDescent="0.2">
      <c r="C35" s="6" t="s">
        <v>32</v>
      </c>
    </row>
    <row r="36" spans="1:7" ht="25.5" x14ac:dyDescent="0.2">
      <c r="A36" s="28" t="s">
        <v>24</v>
      </c>
      <c r="B36" s="27" t="s">
        <v>25</v>
      </c>
      <c r="C36" s="27" t="s">
        <v>26</v>
      </c>
      <c r="D36" s="27" t="s">
        <v>27</v>
      </c>
      <c r="E36" s="27" t="s">
        <v>28</v>
      </c>
      <c r="F36" s="27" t="s">
        <v>29</v>
      </c>
      <c r="G36" s="27" t="s">
        <v>30</v>
      </c>
    </row>
    <row r="37" spans="1:7" x14ac:dyDescent="0.2">
      <c r="A37" s="11" t="str">
        <f>A23</f>
        <v>Фактор А</v>
      </c>
      <c r="B37" s="30">
        <f>SUM(F24:F26)*B24</f>
        <v>18.166666666666668</v>
      </c>
      <c r="C37" s="11">
        <f>B15-1</f>
        <v>2</v>
      </c>
      <c r="D37" s="11">
        <f>B37/C37</f>
        <v>9.0833333333333339</v>
      </c>
      <c r="E37" s="11">
        <f>D37/D39</f>
        <v>14.217391304348055</v>
      </c>
      <c r="F37" s="11">
        <f>_xlfn.F.DIST.RT(E37,C37,C39)</f>
        <v>5.2900736010238021E-3</v>
      </c>
      <c r="G37" s="29">
        <f>_xlfn.F.INV.RT(B19,C37,C39)</f>
        <v>5.1432528497847176</v>
      </c>
    </row>
    <row r="38" spans="1:7" x14ac:dyDescent="0.2">
      <c r="A38" s="11" t="str">
        <f>A28</f>
        <v>Фактор В</v>
      </c>
      <c r="B38" s="30">
        <f>SUM(F29:F32)*B29</f>
        <v>90.916666666666686</v>
      </c>
      <c r="C38" s="11">
        <f>B16-1</f>
        <v>3</v>
      </c>
      <c r="D38" s="11">
        <f>B38/C38</f>
        <v>30.305555555555561</v>
      </c>
      <c r="E38" s="11">
        <f>D38/D39</f>
        <v>47.434782608696423</v>
      </c>
      <c r="F38" s="11">
        <f>_xlfn.F.DIST.RT(E38,C38,C39)</f>
        <v>1.4264143443921043E-4</v>
      </c>
      <c r="G38" s="29">
        <f>_xlfn.F.INV.RT(B19,C38,C39)</f>
        <v>4.7570626630894131</v>
      </c>
    </row>
    <row r="39" spans="1:7" x14ac:dyDescent="0.2">
      <c r="A39" s="11" t="s">
        <v>31</v>
      </c>
      <c r="B39" s="30">
        <f>B40-B37-B38</f>
        <v>3.8333333333332718</v>
      </c>
      <c r="C39" s="11">
        <f>C37*C38</f>
        <v>6</v>
      </c>
      <c r="D39" s="11">
        <f>B39/C39</f>
        <v>0.63888888888887863</v>
      </c>
    </row>
    <row r="40" spans="1:7" x14ac:dyDescent="0.2">
      <c r="A40" s="27" t="s">
        <v>34</v>
      </c>
      <c r="B40" s="31">
        <f>_xlfn.VAR.S(B8:E10)*C40</f>
        <v>112.91666666666663</v>
      </c>
      <c r="C40" s="27">
        <f>B15*B16-1</f>
        <v>11</v>
      </c>
    </row>
    <row r="43" spans="1:7" x14ac:dyDescent="0.2">
      <c r="A43" s="27" t="s">
        <v>35</v>
      </c>
      <c r="B43" s="32" t="b">
        <f>B19&gt;F37</f>
        <v>1</v>
      </c>
      <c r="C43" s="9" t="str">
        <f>IF(B43,"Нулевая гипотеза об отсутствии влияния уровней Фактора А отклонена. Различие средних значений выборок не может быть объяснено лишь случайностью","Нет оснований для отклонения нулевой гипотезы (уровни фактора А не влияют на зависимую переменную)")</f>
        <v>Нулевая гипотеза об отсутствии влияния уровней Фактора А отклонена. Различие средних значений выборок не может быть объяснено лишь случайностью</v>
      </c>
    </row>
    <row r="44" spans="1:7" x14ac:dyDescent="0.2">
      <c r="A44" s="27" t="s">
        <v>36</v>
      </c>
      <c r="B44" s="32" t="b">
        <f>B19&gt;F38</f>
        <v>1</v>
      </c>
      <c r="C44" s="9" t="str">
        <f>IF(B44,"Нулевая гипотеза об отсутствии влияния уровней Фактора В отклонена. Различие средних значений выборок не может быть объяснено лишь случайностью","Нет оснований для отклонения нулевой гипотезы (уровни фактора В не влияют на зависимую переменную)")</f>
        <v>Нулевая гипотеза об отсутствии влияния уровней Фактора В отклонена. Различие средних значений выборок не может быть объяснено лишь случайностью</v>
      </c>
    </row>
  </sheetData>
  <conditionalFormatting sqref="B43:B44">
    <cfRule type="cellIs" dxfId="0" priority="1" operator="equal">
      <formula>TRUE</formula>
    </cfRule>
  </conditionalFormatting>
  <hyperlinks>
    <hyperlink ref="A1:C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38" t="s">
        <v>2</v>
      </c>
      <c r="B1" s="38"/>
      <c r="C1" s="38"/>
      <c r="D1" s="38"/>
      <c r="E1" s="38"/>
      <c r="F1" s="38"/>
      <c r="G1" s="38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Надстройка</vt:lpstr>
      <vt:lpstr>EXCEL2.RU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2018-09-16T07:31:33Z</dcterms:created>
  <dcterms:modified xsi:type="dcterms:W3CDTF">2025-01-06T18:37:50Z</dcterms:modified>
</cp:coreProperties>
</file>