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3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4.xml" ContentType="application/vnd.ms-excel.controlproperti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18795" windowHeight="8790" tabRatio="708"/>
  </bookViews>
  <sheets>
    <sheet name="Скользящее среднее" sheetId="20" r:id="rId1"/>
    <sheet name="Центрированное-3 периода" sheetId="21" r:id="rId2"/>
    <sheet name="Центрированное" sheetId="22" r:id="rId3"/>
    <sheet name="Взвешенное-3 периода" sheetId="14" r:id="rId4"/>
    <sheet name="Взвешенное" sheetId="23" r:id="rId5"/>
    <sheet name="Центрированное Взвешенное" sheetId="24" r:id="rId6"/>
    <sheet name="EXCEL2.RU" sheetId="3" r:id="rId7"/>
    <sheet name="1" sheetId="10" state="hidden" r:id="rId8"/>
  </sheets>
  <externalReferences>
    <externalReference r:id="rId9"/>
  </externalReferences>
  <definedNames>
    <definedName name="anscount" hidden="1">2</definedName>
    <definedName name="limcount" hidden="1">2</definedName>
    <definedName name="sencount" hidden="1">4</definedName>
    <definedName name="solver_adj" localSheetId="7" hidden="1">'1'!#REF!</definedName>
    <definedName name="solver_adj" localSheetId="3" hidden="1">'Взвешенное-3 периода'!$F$7:$F$9</definedName>
    <definedName name="solver_cvg" localSheetId="7" hidden="1">0.0001</definedName>
    <definedName name="solver_cvg" localSheetId="3" hidden="1">0.0001</definedName>
    <definedName name="solver_drv" localSheetId="7" hidden="1">2</definedName>
    <definedName name="solver_drv" localSheetId="3" hidden="1">2</definedName>
    <definedName name="solver_eng" localSheetId="7" hidden="1">1</definedName>
    <definedName name="solver_eng" localSheetId="4" hidden="1">1</definedName>
    <definedName name="solver_eng" localSheetId="3" hidden="1">1</definedName>
    <definedName name="solver_eng" localSheetId="0" hidden="1">1</definedName>
    <definedName name="solver_eng" localSheetId="2" hidden="1">1</definedName>
    <definedName name="solver_eng" localSheetId="5" hidden="1">1</definedName>
    <definedName name="solver_eng" localSheetId="1" hidden="1">1</definedName>
    <definedName name="solver_est" localSheetId="7" hidden="1">1</definedName>
    <definedName name="solver_est" localSheetId="3" hidden="1">1</definedName>
    <definedName name="solver_itr" localSheetId="7" hidden="1">2147483647</definedName>
    <definedName name="solver_itr" localSheetId="3" hidden="1">2147483647</definedName>
    <definedName name="solver_lhs1" localSheetId="3" hidden="1">'Взвешенное-3 периода'!$F$10</definedName>
    <definedName name="solver_lhs2" localSheetId="3" hidden="1">'Взвешенное-3 периода'!$F$7:$F$9</definedName>
    <definedName name="solver_lhs3" localSheetId="3" hidden="1">'Взвешенное-3 периода'!$F$7:$F$9</definedName>
    <definedName name="solver_mip" localSheetId="7" hidden="1">2147483647</definedName>
    <definedName name="solver_mip" localSheetId="3" hidden="1">2147483647</definedName>
    <definedName name="solver_mni" localSheetId="7" hidden="1">30</definedName>
    <definedName name="solver_mni" localSheetId="3" hidden="1">30</definedName>
    <definedName name="solver_mrt" localSheetId="7" hidden="1">0.075</definedName>
    <definedName name="solver_mrt" localSheetId="3" hidden="1">0.075</definedName>
    <definedName name="solver_msl" localSheetId="7" hidden="1">2</definedName>
    <definedName name="solver_msl" localSheetId="3" hidden="1">2</definedName>
    <definedName name="solver_neg" localSheetId="7" hidden="1">2</definedName>
    <definedName name="solver_neg" localSheetId="4" hidden="1">1</definedName>
    <definedName name="solver_neg" localSheetId="3" hidden="1">1</definedName>
    <definedName name="solver_neg" localSheetId="0" hidden="1">1</definedName>
    <definedName name="solver_neg" localSheetId="2" hidden="1">1</definedName>
    <definedName name="solver_neg" localSheetId="5" hidden="1">1</definedName>
    <definedName name="solver_neg" localSheetId="1" hidden="1">1</definedName>
    <definedName name="solver_nod" localSheetId="7" hidden="1">2147483647</definedName>
    <definedName name="solver_nod" localSheetId="3" hidden="1">2147483647</definedName>
    <definedName name="solver_num" localSheetId="7" hidden="1">0</definedName>
    <definedName name="solver_num" localSheetId="4" hidden="1">0</definedName>
    <definedName name="solver_num" localSheetId="3" hidden="1">3</definedName>
    <definedName name="solver_num" localSheetId="0" hidden="1">0</definedName>
    <definedName name="solver_num" localSheetId="2" hidden="1">0</definedName>
    <definedName name="solver_num" localSheetId="5" hidden="1">0</definedName>
    <definedName name="solver_num" localSheetId="1" hidden="1">0</definedName>
    <definedName name="solver_nwt" localSheetId="7" hidden="1">1</definedName>
    <definedName name="solver_nwt" localSheetId="3" hidden="1">1</definedName>
    <definedName name="solver_opt" localSheetId="7" hidden="1">'1'!#REF!</definedName>
    <definedName name="solver_opt" localSheetId="4" hidden="1">Взвешенное!#REF!</definedName>
    <definedName name="solver_opt" localSheetId="3" hidden="1">'Взвешенное-3 периода'!$K$7</definedName>
    <definedName name="solver_opt" localSheetId="0" hidden="1">'Скользящее среднее'!#REF!</definedName>
    <definedName name="solver_opt" localSheetId="2" hidden="1">Центрированное!#REF!</definedName>
    <definedName name="solver_opt" localSheetId="5" hidden="1">'Центрированное Взвешенное'!#REF!</definedName>
    <definedName name="solver_opt" localSheetId="1" hidden="1">'Центрированное-3 периода'!#REF!</definedName>
    <definedName name="solver_pre" localSheetId="7" hidden="1">0.000001</definedName>
    <definedName name="solver_pre" localSheetId="3" hidden="1">0.000001</definedName>
    <definedName name="solver_rbv" localSheetId="7" hidden="1">2</definedName>
    <definedName name="solver_rbv" localSheetId="3" hidden="1">2</definedName>
    <definedName name="solver_rel1" localSheetId="3" hidden="1">2</definedName>
    <definedName name="solver_rel2" localSheetId="3" hidden="1">1</definedName>
    <definedName name="solver_rel3" localSheetId="3" hidden="1">3</definedName>
    <definedName name="solver_rhs1" localSheetId="3" hidden="1">1</definedName>
    <definedName name="solver_rhs2" localSheetId="3" hidden="1">'Взвешенное-3 периода'!$H$7:$H$9</definedName>
    <definedName name="solver_rhs3" localSheetId="3" hidden="1">'Взвешенное-3 периода'!$G$7:$G$9</definedName>
    <definedName name="solver_rlx" localSheetId="7" hidden="1">2</definedName>
    <definedName name="solver_rlx" localSheetId="3" hidden="1">2</definedName>
    <definedName name="solver_rsd" localSheetId="7" hidden="1">0</definedName>
    <definedName name="solver_rsd" localSheetId="3" hidden="1">0</definedName>
    <definedName name="solver_scl" localSheetId="7" hidden="1">2</definedName>
    <definedName name="solver_scl" localSheetId="3" hidden="1">2</definedName>
    <definedName name="solver_sho" localSheetId="7" hidden="1">2</definedName>
    <definedName name="solver_sho" localSheetId="3" hidden="1">2</definedName>
    <definedName name="solver_ssz" localSheetId="7" hidden="1">100</definedName>
    <definedName name="solver_ssz" localSheetId="3" hidden="1">100</definedName>
    <definedName name="solver_tim" localSheetId="7" hidden="1">2147483647</definedName>
    <definedName name="solver_tim" localSheetId="3" hidden="1">2147483647</definedName>
    <definedName name="solver_tol" localSheetId="7" hidden="1">0.01</definedName>
    <definedName name="solver_tol" localSheetId="3" hidden="1">0.01</definedName>
    <definedName name="solver_typ" localSheetId="7" hidden="1">1</definedName>
    <definedName name="solver_typ" localSheetId="4" hidden="1">1</definedName>
    <definedName name="solver_typ" localSheetId="3" hidden="1">2</definedName>
    <definedName name="solver_typ" localSheetId="0" hidden="1">1</definedName>
    <definedName name="solver_typ" localSheetId="2" hidden="1">1</definedName>
    <definedName name="solver_typ" localSheetId="5" hidden="1">1</definedName>
    <definedName name="solver_typ" localSheetId="1" hidden="1">1</definedName>
    <definedName name="solver_val" localSheetId="7" hidden="1">0</definedName>
    <definedName name="solver_val" localSheetId="4" hidden="1">0</definedName>
    <definedName name="solver_val" localSheetId="3" hidden="1">0</definedName>
    <definedName name="solver_val" localSheetId="0" hidden="1">0</definedName>
    <definedName name="solver_val" localSheetId="2" hidden="1">0</definedName>
    <definedName name="solver_val" localSheetId="5" hidden="1">0</definedName>
    <definedName name="solver_val" localSheetId="1" hidden="1">0</definedName>
    <definedName name="solver_ver" localSheetId="7" hidden="1">3</definedName>
    <definedName name="solver_ver" localSheetId="4" hidden="1">3</definedName>
    <definedName name="solver_ver" localSheetId="3" hidden="1">3</definedName>
    <definedName name="solver_ver" localSheetId="0" hidden="1">3</definedName>
    <definedName name="solver_ver" localSheetId="2" hidden="1">3</definedName>
    <definedName name="solver_ver" localSheetId="5" hidden="1">3</definedName>
    <definedName name="solver_ver" localSheetId="1" hidden="1">3</definedName>
    <definedName name="Ошибки">OFFSET(#REF!,#REF!,,#REF!)</definedName>
  </definedNames>
  <calcPr calcId="145621"/>
</workbook>
</file>

<file path=xl/calcChain.xml><?xml version="1.0" encoding="utf-8"?>
<calcChain xmlns="http://schemas.openxmlformats.org/spreadsheetml/2006/main">
  <c r="C110" i="24" l="1"/>
  <c r="C11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V13" i="24"/>
  <c r="V12" i="24"/>
  <c r="S26" i="24" s="1"/>
  <c r="E10" i="24"/>
  <c r="G8" i="24"/>
  <c r="S24" i="24" l="1"/>
  <c r="S25" i="24"/>
  <c r="S21" i="24"/>
  <c r="S20" i="24"/>
  <c r="S23" i="24"/>
  <c r="S22" i="24"/>
  <c r="S17" i="24"/>
  <c r="S18" i="24"/>
  <c r="S19" i="24"/>
  <c r="S13" i="24"/>
  <c r="S16" i="24"/>
  <c r="S15" i="24"/>
  <c r="S12" i="24"/>
  <c r="S14" i="24"/>
  <c r="V14" i="24" l="1"/>
  <c r="C12" i="24" s="1"/>
  <c r="C28" i="24"/>
  <c r="C43" i="24"/>
  <c r="C21" i="24"/>
  <c r="C41" i="24"/>
  <c r="C53" i="24"/>
  <c r="C73" i="24"/>
  <c r="C85" i="24"/>
  <c r="C105" i="24"/>
  <c r="C22" i="24"/>
  <c r="C42" i="24"/>
  <c r="C58" i="24"/>
  <c r="C102" i="24"/>
  <c r="C31" i="24"/>
  <c r="C39" i="24"/>
  <c r="C75" i="24"/>
  <c r="C83" i="24"/>
  <c r="C99" i="24"/>
  <c r="H10" i="14"/>
  <c r="C107" i="24" l="1"/>
  <c r="C47" i="24"/>
  <c r="C67" i="24"/>
  <c r="C94" i="24"/>
  <c r="C38" i="24"/>
  <c r="C101" i="24"/>
  <c r="C69" i="24"/>
  <c r="C37" i="24"/>
  <c r="C103" i="24"/>
  <c r="C82" i="24"/>
  <c r="C66" i="24"/>
  <c r="C26" i="24"/>
  <c r="C89" i="24"/>
  <c r="C57" i="24"/>
  <c r="C25" i="24"/>
  <c r="C79" i="24"/>
  <c r="C108" i="24"/>
  <c r="C71" i="24"/>
  <c r="C78" i="24"/>
  <c r="C54" i="24"/>
  <c r="C16" i="24"/>
  <c r="C19" i="24"/>
  <c r="C106" i="24"/>
  <c r="C96" i="24"/>
  <c r="C80" i="24"/>
  <c r="C76" i="24"/>
  <c r="C60" i="24"/>
  <c r="C92" i="24"/>
  <c r="C48" i="24"/>
  <c r="C44" i="24"/>
  <c r="C64" i="24"/>
  <c r="C32" i="24"/>
  <c r="C91" i="24"/>
  <c r="C59" i="24"/>
  <c r="C23" i="24"/>
  <c r="C86" i="24"/>
  <c r="C50" i="24"/>
  <c r="C34" i="24"/>
  <c r="C18" i="24"/>
  <c r="C97" i="24"/>
  <c r="C81" i="24"/>
  <c r="C65" i="24"/>
  <c r="C49" i="24"/>
  <c r="C33" i="24"/>
  <c r="C17" i="24"/>
  <c r="C95" i="24"/>
  <c r="C63" i="24"/>
  <c r="C35" i="24"/>
  <c r="C98" i="24"/>
  <c r="C70" i="24"/>
  <c r="C104" i="24"/>
  <c r="C88" i="24"/>
  <c r="C72" i="24"/>
  <c r="C56" i="24"/>
  <c r="C40" i="24"/>
  <c r="C24" i="24"/>
  <c r="C109" i="24"/>
  <c r="C51" i="24"/>
  <c r="C15" i="24"/>
  <c r="C74" i="24"/>
  <c r="C46" i="24"/>
  <c r="C30" i="24"/>
  <c r="C14" i="24"/>
  <c r="C93" i="24"/>
  <c r="C77" i="24"/>
  <c r="C61" i="24"/>
  <c r="C45" i="24"/>
  <c r="C29" i="24"/>
  <c r="C13" i="24"/>
  <c r="C87" i="24"/>
  <c r="C55" i="24"/>
  <c r="C27" i="24"/>
  <c r="C90" i="24"/>
  <c r="C62" i="24"/>
  <c r="C100" i="24"/>
  <c r="C84" i="24"/>
  <c r="C68" i="24"/>
  <c r="C52" i="24"/>
  <c r="C36" i="24"/>
  <c r="C20" i="24"/>
  <c r="C11" i="23" l="1"/>
  <c r="S35" i="23"/>
  <c r="S36" i="23"/>
  <c r="S37" i="23"/>
  <c r="S38" i="23"/>
  <c r="S39" i="23"/>
  <c r="S40" i="23"/>
  <c r="S12" i="23"/>
  <c r="C12" i="23" s="1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2" i="23"/>
  <c r="S33" i="23"/>
  <c r="S34" i="23"/>
  <c r="S11" i="23"/>
  <c r="E10" i="23"/>
  <c r="G8" i="23"/>
  <c r="C22" i="14"/>
  <c r="D22" i="14" s="1"/>
  <c r="C38" i="14"/>
  <c r="D38" i="14" s="1"/>
  <c r="C54" i="14"/>
  <c r="D54" i="14" s="1"/>
  <c r="A12" i="14"/>
  <c r="B12" i="14"/>
  <c r="C14" i="14" s="1"/>
  <c r="D14" i="14" s="1"/>
  <c r="A13" i="14"/>
  <c r="B13" i="14"/>
  <c r="A14" i="14"/>
  <c r="B14" i="14"/>
  <c r="C15" i="14" s="1"/>
  <c r="D15" i="14" s="1"/>
  <c r="A15" i="14"/>
  <c r="B15" i="14"/>
  <c r="A16" i="14"/>
  <c r="B16" i="14"/>
  <c r="C18" i="14" s="1"/>
  <c r="D18" i="14" s="1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C26" i="14" s="1"/>
  <c r="D26" i="14" s="1"/>
  <c r="A25" i="14"/>
  <c r="B25" i="14"/>
  <c r="A26" i="14"/>
  <c r="B26" i="14"/>
  <c r="A27" i="14"/>
  <c r="B27" i="14"/>
  <c r="A28" i="14"/>
  <c r="B28" i="14"/>
  <c r="C30" i="14" s="1"/>
  <c r="D30" i="14" s="1"/>
  <c r="A29" i="14"/>
  <c r="B29" i="14"/>
  <c r="A30" i="14"/>
  <c r="B30" i="14"/>
  <c r="A31" i="14"/>
  <c r="B31" i="14"/>
  <c r="A32" i="14"/>
  <c r="B32" i="14"/>
  <c r="C34" i="14" s="1"/>
  <c r="D34" i="14" s="1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C42" i="14" s="1"/>
  <c r="D42" i="14" s="1"/>
  <c r="A41" i="14"/>
  <c r="B41" i="14"/>
  <c r="A42" i="14"/>
  <c r="B42" i="14"/>
  <c r="A43" i="14"/>
  <c r="B43" i="14"/>
  <c r="A44" i="14"/>
  <c r="B44" i="14"/>
  <c r="C46" i="14" s="1"/>
  <c r="D46" i="14" s="1"/>
  <c r="A45" i="14"/>
  <c r="B45" i="14"/>
  <c r="A46" i="14"/>
  <c r="B46" i="14"/>
  <c r="A47" i="14"/>
  <c r="B47" i="14"/>
  <c r="A48" i="14"/>
  <c r="B48" i="14"/>
  <c r="C50" i="14" s="1"/>
  <c r="D50" i="14" s="1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C58" i="14" s="1"/>
  <c r="D58" i="14" s="1"/>
  <c r="A57" i="14"/>
  <c r="B57" i="14"/>
  <c r="A58" i="14"/>
  <c r="B58" i="14"/>
  <c r="A59" i="14"/>
  <c r="B59" i="14"/>
  <c r="A60" i="14"/>
  <c r="B60" i="14"/>
  <c r="B11" i="14"/>
  <c r="A11" i="14"/>
  <c r="F10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4" i="22"/>
  <c r="D15" i="22"/>
  <c r="D16" i="22"/>
  <c r="D12" i="22"/>
  <c r="D13" i="22"/>
  <c r="D11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0" i="22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U99" i="22"/>
  <c r="U100" i="22"/>
  <c r="U101" i="22"/>
  <c r="U102" i="22"/>
  <c r="U103" i="22"/>
  <c r="U104" i="22"/>
  <c r="U105" i="22"/>
  <c r="U106" i="22"/>
  <c r="U107" i="22"/>
  <c r="U108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14" i="22"/>
  <c r="U15" i="22"/>
  <c r="U13" i="22"/>
  <c r="G8" i="22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2" i="21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D13" i="20" s="1"/>
  <c r="F10" i="20"/>
  <c r="D10" i="20"/>
  <c r="C53" i="14" l="1"/>
  <c r="D53" i="14" s="1"/>
  <c r="C45" i="14"/>
  <c r="D45" i="14" s="1"/>
  <c r="C37" i="14"/>
  <c r="D37" i="14" s="1"/>
  <c r="C29" i="14"/>
  <c r="D29" i="14" s="1"/>
  <c r="C17" i="14"/>
  <c r="D17" i="14" s="1"/>
  <c r="C60" i="14"/>
  <c r="D60" i="14" s="1"/>
  <c r="C56" i="14"/>
  <c r="D56" i="14" s="1"/>
  <c r="C52" i="14"/>
  <c r="D52" i="14" s="1"/>
  <c r="C48" i="14"/>
  <c r="D48" i="14" s="1"/>
  <c r="C44" i="14"/>
  <c r="D44" i="14" s="1"/>
  <c r="C40" i="14"/>
  <c r="D40" i="14" s="1"/>
  <c r="C36" i="14"/>
  <c r="D36" i="14" s="1"/>
  <c r="C32" i="14"/>
  <c r="D32" i="14" s="1"/>
  <c r="C28" i="14"/>
  <c r="D28" i="14" s="1"/>
  <c r="C24" i="14"/>
  <c r="D24" i="14" s="1"/>
  <c r="C20" i="14"/>
  <c r="D20" i="14" s="1"/>
  <c r="C16" i="14"/>
  <c r="D16" i="14" s="1"/>
  <c r="C57" i="14"/>
  <c r="D57" i="14" s="1"/>
  <c r="C49" i="14"/>
  <c r="D49" i="14" s="1"/>
  <c r="C41" i="14"/>
  <c r="D41" i="14" s="1"/>
  <c r="C33" i="14"/>
  <c r="D33" i="14" s="1"/>
  <c r="C25" i="14"/>
  <c r="D25" i="14" s="1"/>
  <c r="C21" i="14"/>
  <c r="D21" i="14" s="1"/>
  <c r="C59" i="14"/>
  <c r="D59" i="14" s="1"/>
  <c r="C55" i="14"/>
  <c r="D55" i="14" s="1"/>
  <c r="C51" i="14"/>
  <c r="D51" i="14" s="1"/>
  <c r="C47" i="14"/>
  <c r="D47" i="14" s="1"/>
  <c r="C43" i="14"/>
  <c r="D43" i="14" s="1"/>
  <c r="C39" i="14"/>
  <c r="D39" i="14" s="1"/>
  <c r="C35" i="14"/>
  <c r="D35" i="14" s="1"/>
  <c r="C31" i="14"/>
  <c r="D31" i="14" s="1"/>
  <c r="C27" i="14"/>
  <c r="D27" i="14" s="1"/>
  <c r="C23" i="14"/>
  <c r="D23" i="14" s="1"/>
  <c r="C19" i="14"/>
  <c r="D19" i="14" s="1"/>
  <c r="C13" i="23"/>
  <c r="C18" i="23"/>
  <c r="C14" i="23"/>
  <c r="C16" i="23"/>
  <c r="C106" i="23"/>
  <c r="C98" i="23"/>
  <c r="C90" i="23"/>
  <c r="C82" i="23"/>
  <c r="C74" i="23"/>
  <c r="C66" i="23"/>
  <c r="C58" i="23"/>
  <c r="C50" i="23"/>
  <c r="C42" i="23"/>
  <c r="C34" i="23"/>
  <c r="C26" i="23"/>
  <c r="C22" i="23"/>
  <c r="C105" i="23"/>
  <c r="C97" i="23"/>
  <c r="C89" i="23"/>
  <c r="C81" i="23"/>
  <c r="C73" i="23"/>
  <c r="C65" i="23"/>
  <c r="C57" i="23"/>
  <c r="C49" i="23"/>
  <c r="C41" i="23"/>
  <c r="C33" i="23"/>
  <c r="C25" i="23"/>
  <c r="C104" i="23"/>
  <c r="C107" i="23"/>
  <c r="C103" i="23"/>
  <c r="C99" i="23"/>
  <c r="C95" i="23"/>
  <c r="C91" i="23"/>
  <c r="C87" i="23"/>
  <c r="C83" i="23"/>
  <c r="C79" i="23"/>
  <c r="C75" i="23"/>
  <c r="C71" i="23"/>
  <c r="C67" i="23"/>
  <c r="C63" i="23"/>
  <c r="C59" i="23"/>
  <c r="C55" i="23"/>
  <c r="C51" i="23"/>
  <c r="C47" i="23"/>
  <c r="C43" i="23"/>
  <c r="C39" i="23"/>
  <c r="C35" i="23"/>
  <c r="C31" i="23"/>
  <c r="C27" i="23"/>
  <c r="C23" i="23"/>
  <c r="C19" i="23"/>
  <c r="C15" i="23"/>
  <c r="C110" i="23"/>
  <c r="C102" i="23"/>
  <c r="C94" i="23"/>
  <c r="C86" i="23"/>
  <c r="C78" i="23"/>
  <c r="C70" i="23"/>
  <c r="C62" i="23"/>
  <c r="C54" i="23"/>
  <c r="C46" i="23"/>
  <c r="C38" i="23"/>
  <c r="C30" i="23"/>
  <c r="C109" i="23"/>
  <c r="C101" i="23"/>
  <c r="C93" i="23"/>
  <c r="C85" i="23"/>
  <c r="C77" i="23"/>
  <c r="C69" i="23"/>
  <c r="C61" i="23"/>
  <c r="C53" i="23"/>
  <c r="C45" i="23"/>
  <c r="C37" i="23"/>
  <c r="C29" i="23"/>
  <c r="C21" i="23"/>
  <c r="C17" i="23"/>
  <c r="C108" i="23"/>
  <c r="C100" i="23"/>
  <c r="C96" i="23"/>
  <c r="C92" i="23"/>
  <c r="C88" i="23"/>
  <c r="C84" i="23"/>
  <c r="C80" i="23"/>
  <c r="C76" i="23"/>
  <c r="C72" i="23"/>
  <c r="C68" i="23"/>
  <c r="C64" i="23"/>
  <c r="C60" i="23"/>
  <c r="C56" i="23"/>
  <c r="C52" i="23"/>
  <c r="C48" i="23"/>
  <c r="C44" i="23"/>
  <c r="C40" i="23"/>
  <c r="C36" i="23"/>
  <c r="C32" i="23"/>
  <c r="C28" i="23"/>
  <c r="C24" i="23"/>
  <c r="C20" i="23"/>
  <c r="S8" i="23"/>
  <c r="D14" i="20"/>
  <c r="D12" i="20"/>
  <c r="D22" i="20"/>
  <c r="D30" i="20"/>
  <c r="D38" i="20"/>
  <c r="D46" i="20"/>
  <c r="D54" i="20"/>
  <c r="D62" i="20"/>
  <c r="D70" i="20"/>
  <c r="D78" i="20"/>
  <c r="D86" i="20"/>
  <c r="D94" i="20"/>
  <c r="D102" i="20"/>
  <c r="D110" i="20"/>
  <c r="D17" i="20"/>
  <c r="D21" i="20"/>
  <c r="D25" i="20"/>
  <c r="D29" i="20"/>
  <c r="D33" i="20"/>
  <c r="D37" i="20"/>
  <c r="D41" i="20"/>
  <c r="D45" i="20"/>
  <c r="D49" i="20"/>
  <c r="D53" i="20"/>
  <c r="D57" i="20"/>
  <c r="D61" i="20"/>
  <c r="D65" i="20"/>
  <c r="D69" i="20"/>
  <c r="D73" i="20"/>
  <c r="D77" i="20"/>
  <c r="D81" i="20"/>
  <c r="D85" i="20"/>
  <c r="D89" i="20"/>
  <c r="D93" i="20"/>
  <c r="D95" i="20"/>
  <c r="D101" i="20"/>
  <c r="D105" i="20"/>
  <c r="D109" i="20"/>
  <c r="D15" i="20"/>
  <c r="D23" i="20"/>
  <c r="D31" i="20"/>
  <c r="D39" i="20"/>
  <c r="D43" i="20"/>
  <c r="D51" i="20"/>
  <c r="D55" i="20"/>
  <c r="D59" i="20"/>
  <c r="D63" i="20"/>
  <c r="D67" i="20"/>
  <c r="D71" i="20"/>
  <c r="D75" i="20"/>
  <c r="D79" i="20"/>
  <c r="D83" i="20"/>
  <c r="D87" i="20"/>
  <c r="D91" i="20"/>
  <c r="D99" i="20"/>
  <c r="D103" i="20"/>
  <c r="D107" i="20"/>
  <c r="D19" i="20"/>
  <c r="D27" i="20"/>
  <c r="D35" i="20"/>
  <c r="D47" i="20"/>
  <c r="D20" i="20"/>
  <c r="D28" i="20"/>
  <c r="D36" i="20"/>
  <c r="D44" i="20"/>
  <c r="D84" i="20"/>
  <c r="D92" i="20"/>
  <c r="D100" i="20"/>
  <c r="D108" i="20"/>
  <c r="D11" i="20"/>
  <c r="D18" i="20"/>
  <c r="D26" i="20"/>
  <c r="D34" i="20"/>
  <c r="D42" i="20"/>
  <c r="D50" i="20"/>
  <c r="D58" i="20"/>
  <c r="D66" i="20"/>
  <c r="D74" i="20"/>
  <c r="D82" i="20"/>
  <c r="D90" i="20"/>
  <c r="D98" i="20"/>
  <c r="D106" i="20"/>
  <c r="D97" i="20"/>
  <c r="D52" i="20"/>
  <c r="D60" i="20"/>
  <c r="D68" i="20"/>
  <c r="D76" i="20"/>
  <c r="D16" i="20"/>
  <c r="D24" i="20"/>
  <c r="D32" i="20"/>
  <c r="D40" i="20"/>
  <c r="D48" i="20"/>
  <c r="D56" i="20"/>
  <c r="D64" i="20"/>
  <c r="D72" i="20"/>
  <c r="D80" i="20"/>
  <c r="D88" i="20"/>
  <c r="D96" i="20"/>
  <c r="D104" i="20"/>
  <c r="D9" i="10" l="1"/>
  <c r="C9" i="10"/>
  <c r="C8" i="10"/>
  <c r="F13" i="14" l="1"/>
  <c r="C13" i="14" l="1"/>
  <c r="D13" i="14" s="1"/>
  <c r="K7" i="14" s="1"/>
  <c r="K8" i="14" s="1"/>
  <c r="F10" i="14"/>
  <c r="A16" i="10" l="1"/>
  <c r="A15" i="10"/>
  <c r="A14" i="10"/>
  <c r="A13" i="10"/>
  <c r="A12" i="10"/>
  <c r="A11" i="10"/>
  <c r="A10" i="10"/>
  <c r="A9" i="10"/>
  <c r="A8" i="10"/>
  <c r="A7" i="10"/>
</calcChain>
</file>

<file path=xl/sharedStrings.xml><?xml version="1.0" encoding="utf-8"?>
<sst xmlns="http://schemas.openxmlformats.org/spreadsheetml/2006/main" count="91" uniqueCount="48">
  <si>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</si>
  <si>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</si>
  <si>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</si>
  <si>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</si>
  <si>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</si>
  <si>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№</t>
  </si>
  <si>
    <t>Скользящее среднее в MS EXCEL</t>
  </si>
  <si>
    <t>Иллюстрация</t>
  </si>
  <si>
    <t>Температура</t>
  </si>
  <si>
    <t>Неделя</t>
  </si>
  <si>
    <t>Скользящее среднее</t>
  </si>
  <si>
    <t>Сглаженный ряд</t>
  </si>
  <si>
    <t>Веса</t>
  </si>
  <si>
    <t>мин</t>
  </si>
  <si>
    <t>макс</t>
  </si>
  <si>
    <t>w1</t>
  </si>
  <si>
    <t>w2</t>
  </si>
  <si>
    <t>w3</t>
  </si>
  <si>
    <t>д.б.&gt;1</t>
  </si>
  <si>
    <t>Исходный Ряд</t>
  </si>
  <si>
    <t>Количество периодов усреднения</t>
  </si>
  <si>
    <t>RMSE</t>
  </si>
  <si>
    <t>SSE</t>
  </si>
  <si>
    <t>Ошибка в квадрате (error squared)</t>
  </si>
  <si>
    <t>Всего значений</t>
  </si>
  <si>
    <t>Взвешенное скользящее среднее (3 периода усреднения)</t>
  </si>
  <si>
    <t>#</t>
  </si>
  <si>
    <t>Веса пропорц.</t>
  </si>
  <si>
    <t>Параметры</t>
  </si>
  <si>
    <t>Среднее</t>
  </si>
  <si>
    <t>Ст.откл.</t>
  </si>
  <si>
    <t>Сумма</t>
  </si>
  <si>
    <t>Центрированное Скользящее среднее</t>
  </si>
  <si>
    <t>Промежуточные вычисления</t>
  </si>
  <si>
    <t>Модификации метода Скользящего среднего в MS EXCEL</t>
  </si>
  <si>
    <t>Центрированное скользящее среднее - 3 периода</t>
  </si>
  <si>
    <t>Центрированное скользящее среднее - настраиваемое количество периодов</t>
  </si>
  <si>
    <t>Сглаженный ряд (формула 2)</t>
  </si>
  <si>
    <t>Центрированное скользящее среднее (3 периода)</t>
  </si>
  <si>
    <t xml:space="preserve">https://excel2.ru/articles/skolziashchee-srednee-v-ms-excel </t>
  </si>
  <si>
    <t>Исходная статья про скользящее среднее</t>
  </si>
  <si>
    <t>Пояснение для 4-х периодов</t>
  </si>
  <si>
    <t>Автоматический расчет весов (до 30 периодов усреднения)</t>
  </si>
  <si>
    <t>Сумма весов</t>
  </si>
  <si>
    <t>Взвешенное скользящее среднее - настраиваемое количество периодов (Автоматический расчет весов)</t>
  </si>
  <si>
    <t>для Поиска решения - оптимизация весов для снижения ошибки</t>
  </si>
  <si>
    <t>Ошибки модели</t>
  </si>
  <si>
    <t>Центрированное взвешенное скользящее среднее - настраиваемое количество периодов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</si>
</sst>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.0"/>
    <numFmt numFmtId="166" formatCode="0.0000"/>
    <numFmt numFmtId="167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u/>
      <sz val="11"/>
      <color theme="1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9" fontId="13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10" fillId="2" borderId="0" xfId="2" applyFont="1" applyFill="1" applyAlignment="1" applyProtection="1"/>
    <xf numFmtId="0" fontId="8" fillId="0" borderId="0" xfId="7"/>
    <xf numFmtId="0" fontId="11" fillId="4" borderId="0" xfId="7" applyFont="1" applyFill="1" applyAlignment="1">
      <alignment vertical="center" wrapText="1"/>
    </xf>
    <xf numFmtId="0" fontId="12" fillId="0" borderId="1" xfId="0" applyFont="1" applyBorder="1"/>
    <xf numFmtId="0" fontId="0" fillId="0" borderId="1" xfId="0" applyBorder="1"/>
    <xf numFmtId="0" fontId="0" fillId="5" borderId="0" xfId="0" applyFill="1"/>
    <xf numFmtId="10" fontId="0" fillId="0" borderId="0" xfId="9" applyNumberFormat="1" applyFont="1"/>
    <xf numFmtId="0" fontId="12" fillId="0" borderId="0" xfId="0" applyFont="1"/>
    <xf numFmtId="165" fontId="0" fillId="0" borderId="1" xfId="0" applyNumberForma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166" fontId="0" fillId="0" borderId="0" xfId="0" applyNumberFormat="1"/>
    <xf numFmtId="0" fontId="0" fillId="0" borderId="1" xfId="0" applyBorder="1" applyAlignment="1">
      <alignment wrapText="1"/>
    </xf>
    <xf numFmtId="0" fontId="0" fillId="6" borderId="1" xfId="0" applyFill="1" applyBorder="1"/>
    <xf numFmtId="0" fontId="12" fillId="0" borderId="1" xfId="0" applyFont="1" applyBorder="1" applyAlignment="1">
      <alignment wrapText="1"/>
    </xf>
    <xf numFmtId="2" fontId="0" fillId="0" borderId="0" xfId="0" applyNumberFormat="1"/>
    <xf numFmtId="167" fontId="0" fillId="0" borderId="0" xfId="0" applyNumberFormat="1"/>
    <xf numFmtId="2" fontId="0" fillId="0" borderId="0" xfId="0" applyNumberFormat="1" applyFont="1"/>
    <xf numFmtId="167" fontId="12" fillId="0" borderId="1" xfId="0" applyNumberFormat="1" applyFont="1" applyBorder="1"/>
    <xf numFmtId="0" fontId="12" fillId="5" borderId="0" xfId="0" applyFont="1" applyFill="1"/>
    <xf numFmtId="166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/>
    <xf numFmtId="2" fontId="0" fillId="8" borderId="0" xfId="0" applyNumberFormat="1" applyFont="1" applyFill="1"/>
    <xf numFmtId="167" fontId="12" fillId="8" borderId="0" xfId="0" applyNumberFormat="1" applyFont="1" applyFill="1"/>
    <xf numFmtId="0" fontId="5" fillId="3" borderId="0" xfId="2" applyFont="1" applyFill="1" applyAlignment="1" applyProtection="1">
      <alignment horizontal="center" vertical="center"/>
    </xf>
    <xf numFmtId="0" fontId="4" fillId="2" borderId="0" xfId="2" applyFill="1" applyAlignment="1" applyProtection="1"/>
    <xf numFmtId="2" fontId="0" fillId="5" borderId="0" xfId="0" applyNumberFormat="1" applyFont="1" applyFill="1"/>
    <xf numFmtId="0" fontId="14" fillId="0" borderId="0" xfId="0" applyFont="1"/>
    <xf numFmtId="0" fontId="0" fillId="6" borderId="0" xfId="0" applyFill="1"/>
    <xf numFmtId="0" fontId="14" fillId="6" borderId="0" xfId="0" applyFont="1" applyFill="1"/>
    <xf numFmtId="2" fontId="0" fillId="5" borderId="0" xfId="0" applyNumberFormat="1" applyFill="1"/>
    <xf numFmtId="2" fontId="0" fillId="7" borderId="1" xfId="0" applyNumberFormat="1" applyFill="1" applyBorder="1"/>
    <xf numFmtId="2" fontId="0" fillId="9" borderId="1" xfId="0" applyNumberFormat="1" applyFill="1" applyBorder="1"/>
    <xf numFmtId="0" fontId="4" fillId="0" borderId="0" xfId="2" applyAlignment="1" applyProtection="1"/>
    <xf numFmtId="166" fontId="12" fillId="0" borderId="1" xfId="0" applyNumberFormat="1" applyFont="1" applyBorder="1"/>
    <xf numFmtId="165" fontId="0" fillId="10" borderId="1" xfId="0" applyNumberFormat="1" applyFill="1" applyBorder="1"/>
    <xf numFmtId="0" fontId="12" fillId="0" borderId="0" xfId="0" applyFont="1" applyFill="1" applyBorder="1"/>
  </cellXfs>
  <cellStyles count="10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'Скользящее среднее'!$F$10</c:f>
          <c:strCache>
            <c:ptCount val="1"/>
            <c:pt idx="0">
              <c:v>Скользящее среднее (3 периода)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7925708315586762E-2"/>
          <c:y val="0.12079469654317911"/>
          <c:w val="0.93173217425491717"/>
          <c:h val="0.64641929133858267"/>
        </c:manualLayout>
      </c:layout>
      <c:lineChart>
        <c:grouping val="standard"/>
        <c:varyColors val="0"/>
        <c:ser>
          <c:idx val="0"/>
          <c:order val="0"/>
          <c:tx>
            <c:strRef>
              <c:f>'Скользящее среднее'!$B$10</c:f>
              <c:strCache>
                <c:ptCount val="1"/>
                <c:pt idx="0">
                  <c:v>Исходный Ряд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5"/>
          </c:marker>
          <c:val>
            <c:numRef>
              <c:f>'Скользящее среднее'!$B$11:$B$110</c:f>
              <c:numCache>
                <c:formatCode>General</c:formatCode>
                <c:ptCount val="100"/>
                <c:pt idx="0">
                  <c:v>22</c:v>
                </c:pt>
                <c:pt idx="1">
                  <c:v>15</c:v>
                </c:pt>
                <c:pt idx="2">
                  <c:v>24</c:v>
                </c:pt>
                <c:pt idx="3">
                  <c:v>43</c:v>
                </c:pt>
                <c:pt idx="4">
                  <c:v>47</c:v>
                </c:pt>
                <c:pt idx="5">
                  <c:v>26</c:v>
                </c:pt>
                <c:pt idx="6">
                  <c:v>33</c:v>
                </c:pt>
                <c:pt idx="7">
                  <c:v>46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34</c:v>
                </c:pt>
                <c:pt idx="12">
                  <c:v>46</c:v>
                </c:pt>
                <c:pt idx="13">
                  <c:v>40</c:v>
                </c:pt>
                <c:pt idx="14">
                  <c:v>54</c:v>
                </c:pt>
                <c:pt idx="15">
                  <c:v>58</c:v>
                </c:pt>
                <c:pt idx="16">
                  <c:v>47</c:v>
                </c:pt>
                <c:pt idx="17">
                  <c:v>55</c:v>
                </c:pt>
                <c:pt idx="18">
                  <c:v>56</c:v>
                </c:pt>
                <c:pt idx="19">
                  <c:v>52</c:v>
                </c:pt>
                <c:pt idx="20">
                  <c:v>51</c:v>
                </c:pt>
                <c:pt idx="21">
                  <c:v>42</c:v>
                </c:pt>
                <c:pt idx="22">
                  <c:v>39</c:v>
                </c:pt>
                <c:pt idx="23">
                  <c:v>53</c:v>
                </c:pt>
                <c:pt idx="24">
                  <c:v>32</c:v>
                </c:pt>
                <c:pt idx="25">
                  <c:v>46</c:v>
                </c:pt>
                <c:pt idx="26">
                  <c:v>31</c:v>
                </c:pt>
                <c:pt idx="27">
                  <c:v>24</c:v>
                </c:pt>
                <c:pt idx="28">
                  <c:v>45</c:v>
                </c:pt>
                <c:pt idx="29">
                  <c:v>52</c:v>
                </c:pt>
                <c:pt idx="30">
                  <c:v>40</c:v>
                </c:pt>
                <c:pt idx="31">
                  <c:v>34</c:v>
                </c:pt>
                <c:pt idx="32">
                  <c:v>38</c:v>
                </c:pt>
                <c:pt idx="33">
                  <c:v>35</c:v>
                </c:pt>
                <c:pt idx="34">
                  <c:v>22</c:v>
                </c:pt>
                <c:pt idx="35">
                  <c:v>26</c:v>
                </c:pt>
                <c:pt idx="36">
                  <c:v>42</c:v>
                </c:pt>
                <c:pt idx="37">
                  <c:v>25</c:v>
                </c:pt>
                <c:pt idx="38">
                  <c:v>26</c:v>
                </c:pt>
                <c:pt idx="39">
                  <c:v>28</c:v>
                </c:pt>
                <c:pt idx="40">
                  <c:v>21</c:v>
                </c:pt>
                <c:pt idx="41">
                  <c:v>4</c:v>
                </c:pt>
                <c:pt idx="42">
                  <c:v>19</c:v>
                </c:pt>
                <c:pt idx="43">
                  <c:v>22</c:v>
                </c:pt>
                <c:pt idx="44">
                  <c:v>2</c:v>
                </c:pt>
                <c:pt idx="45">
                  <c:v>1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18</c:v>
                </c:pt>
                <c:pt idx="50">
                  <c:v>28</c:v>
                </c:pt>
                <c:pt idx="51">
                  <c:v>12</c:v>
                </c:pt>
                <c:pt idx="52">
                  <c:v>11</c:v>
                </c:pt>
                <c:pt idx="53">
                  <c:v>21</c:v>
                </c:pt>
                <c:pt idx="54">
                  <c:v>15</c:v>
                </c:pt>
                <c:pt idx="55">
                  <c:v>23</c:v>
                </c:pt>
                <c:pt idx="56">
                  <c:v>24</c:v>
                </c:pt>
                <c:pt idx="57">
                  <c:v>15</c:v>
                </c:pt>
                <c:pt idx="58">
                  <c:v>23</c:v>
                </c:pt>
                <c:pt idx="59">
                  <c:v>31</c:v>
                </c:pt>
                <c:pt idx="60">
                  <c:v>13</c:v>
                </c:pt>
                <c:pt idx="61">
                  <c:v>17</c:v>
                </c:pt>
                <c:pt idx="62">
                  <c:v>25</c:v>
                </c:pt>
                <c:pt idx="63">
                  <c:v>35</c:v>
                </c:pt>
                <c:pt idx="64">
                  <c:v>36</c:v>
                </c:pt>
                <c:pt idx="65">
                  <c:v>42</c:v>
                </c:pt>
                <c:pt idx="66">
                  <c:v>44</c:v>
                </c:pt>
                <c:pt idx="67">
                  <c:v>33</c:v>
                </c:pt>
                <c:pt idx="68">
                  <c:v>37</c:v>
                </c:pt>
                <c:pt idx="69">
                  <c:v>45</c:v>
                </c:pt>
                <c:pt idx="70">
                  <c:v>57</c:v>
                </c:pt>
                <c:pt idx="71">
                  <c:v>55</c:v>
                </c:pt>
                <c:pt idx="72">
                  <c:v>59</c:v>
                </c:pt>
                <c:pt idx="73">
                  <c:v>46</c:v>
                </c:pt>
                <c:pt idx="74">
                  <c:v>55</c:v>
                </c:pt>
                <c:pt idx="75">
                  <c:v>41</c:v>
                </c:pt>
                <c:pt idx="76">
                  <c:v>55</c:v>
                </c:pt>
                <c:pt idx="77">
                  <c:v>55</c:v>
                </c:pt>
                <c:pt idx="78">
                  <c:v>59</c:v>
                </c:pt>
                <c:pt idx="79">
                  <c:v>74</c:v>
                </c:pt>
                <c:pt idx="80">
                  <c:v>54</c:v>
                </c:pt>
                <c:pt idx="81">
                  <c:v>67</c:v>
                </c:pt>
                <c:pt idx="82">
                  <c:v>44</c:v>
                </c:pt>
                <c:pt idx="83">
                  <c:v>62</c:v>
                </c:pt>
                <c:pt idx="84">
                  <c:v>83</c:v>
                </c:pt>
                <c:pt idx="85">
                  <c:v>52</c:v>
                </c:pt>
                <c:pt idx="86">
                  <c:v>74</c:v>
                </c:pt>
                <c:pt idx="87">
                  <c:v>65</c:v>
                </c:pt>
                <c:pt idx="88">
                  <c:v>66</c:v>
                </c:pt>
                <c:pt idx="89">
                  <c:v>51</c:v>
                </c:pt>
                <c:pt idx="90">
                  <c:v>60</c:v>
                </c:pt>
                <c:pt idx="91">
                  <c:v>56</c:v>
                </c:pt>
                <c:pt idx="92">
                  <c:v>49</c:v>
                </c:pt>
                <c:pt idx="93">
                  <c:v>20</c:v>
                </c:pt>
                <c:pt idx="94">
                  <c:v>62</c:v>
                </c:pt>
                <c:pt idx="95">
                  <c:v>36</c:v>
                </c:pt>
                <c:pt idx="96">
                  <c:v>45</c:v>
                </c:pt>
                <c:pt idx="97">
                  <c:v>47</c:v>
                </c:pt>
                <c:pt idx="98">
                  <c:v>30</c:v>
                </c:pt>
                <c:pt idx="9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'Скользящее среднее'!$C$10</c:f>
              <c:strCache>
                <c:ptCount val="1"/>
                <c:pt idx="0">
                  <c:v>Сглаженный ряд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val>
            <c:numRef>
              <c:f>'Скользящее среднее'!$C$11:$C$110</c:f>
              <c:numCache>
                <c:formatCode>0.00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20.333333333333332</c:v>
                </c:pt>
                <c:pt idx="3">
                  <c:v>27.333333333333332</c:v>
                </c:pt>
                <c:pt idx="4">
                  <c:v>38</c:v>
                </c:pt>
                <c:pt idx="5">
                  <c:v>38.666666666666664</c:v>
                </c:pt>
                <c:pt idx="6">
                  <c:v>35.333333333333336</c:v>
                </c:pt>
                <c:pt idx="7">
                  <c:v>35</c:v>
                </c:pt>
                <c:pt idx="8">
                  <c:v>40</c:v>
                </c:pt>
                <c:pt idx="9">
                  <c:v>44.333333333333336</c:v>
                </c:pt>
                <c:pt idx="10">
                  <c:v>42.666666666666664</c:v>
                </c:pt>
                <c:pt idx="11">
                  <c:v>40.333333333333336</c:v>
                </c:pt>
                <c:pt idx="12">
                  <c:v>40.333333333333336</c:v>
                </c:pt>
                <c:pt idx="13">
                  <c:v>40</c:v>
                </c:pt>
                <c:pt idx="14">
                  <c:v>46.666666666666664</c:v>
                </c:pt>
                <c:pt idx="15">
                  <c:v>50.666666666666664</c:v>
                </c:pt>
                <c:pt idx="16">
                  <c:v>53</c:v>
                </c:pt>
                <c:pt idx="17">
                  <c:v>53.333333333333336</c:v>
                </c:pt>
                <c:pt idx="18">
                  <c:v>52.666666666666664</c:v>
                </c:pt>
                <c:pt idx="19">
                  <c:v>54.333333333333336</c:v>
                </c:pt>
                <c:pt idx="20">
                  <c:v>53</c:v>
                </c:pt>
                <c:pt idx="21">
                  <c:v>48.333333333333336</c:v>
                </c:pt>
                <c:pt idx="22">
                  <c:v>44</c:v>
                </c:pt>
                <c:pt idx="23">
                  <c:v>44.666666666666664</c:v>
                </c:pt>
                <c:pt idx="24">
                  <c:v>41.333333333333336</c:v>
                </c:pt>
                <c:pt idx="25">
                  <c:v>43.666666666666664</c:v>
                </c:pt>
                <c:pt idx="26">
                  <c:v>36.333333333333336</c:v>
                </c:pt>
                <c:pt idx="27">
                  <c:v>33.666666666666664</c:v>
                </c:pt>
                <c:pt idx="28">
                  <c:v>33.333333333333336</c:v>
                </c:pt>
                <c:pt idx="29">
                  <c:v>40.333333333333336</c:v>
                </c:pt>
                <c:pt idx="30">
                  <c:v>45.666666666666664</c:v>
                </c:pt>
                <c:pt idx="31">
                  <c:v>42</c:v>
                </c:pt>
                <c:pt idx="32">
                  <c:v>37.333333333333336</c:v>
                </c:pt>
                <c:pt idx="33">
                  <c:v>35.666666666666664</c:v>
                </c:pt>
                <c:pt idx="34">
                  <c:v>31.666666666666668</c:v>
                </c:pt>
                <c:pt idx="35">
                  <c:v>27.666666666666668</c:v>
                </c:pt>
                <c:pt idx="36">
                  <c:v>30</c:v>
                </c:pt>
                <c:pt idx="37">
                  <c:v>31</c:v>
                </c:pt>
                <c:pt idx="38">
                  <c:v>31</c:v>
                </c:pt>
                <c:pt idx="39">
                  <c:v>26.333333333333332</c:v>
                </c:pt>
                <c:pt idx="40">
                  <c:v>25</c:v>
                </c:pt>
                <c:pt idx="41">
                  <c:v>17.666666666666668</c:v>
                </c:pt>
                <c:pt idx="42">
                  <c:v>14.666666666666666</c:v>
                </c:pt>
                <c:pt idx="43">
                  <c:v>15</c:v>
                </c:pt>
                <c:pt idx="44">
                  <c:v>14.333333333333334</c:v>
                </c:pt>
                <c:pt idx="45">
                  <c:v>8.3333333333333339</c:v>
                </c:pt>
                <c:pt idx="46">
                  <c:v>6.333333333333333</c:v>
                </c:pt>
                <c:pt idx="47">
                  <c:v>9</c:v>
                </c:pt>
                <c:pt idx="48">
                  <c:v>11.333333333333334</c:v>
                </c:pt>
                <c:pt idx="49">
                  <c:v>12</c:v>
                </c:pt>
                <c:pt idx="50">
                  <c:v>18</c:v>
                </c:pt>
                <c:pt idx="51">
                  <c:v>19.333333333333332</c:v>
                </c:pt>
                <c:pt idx="52">
                  <c:v>17</c:v>
                </c:pt>
                <c:pt idx="53">
                  <c:v>14.666666666666666</c:v>
                </c:pt>
                <c:pt idx="54">
                  <c:v>15.666666666666666</c:v>
                </c:pt>
                <c:pt idx="55">
                  <c:v>19.666666666666668</c:v>
                </c:pt>
                <c:pt idx="56">
                  <c:v>20.666666666666668</c:v>
                </c:pt>
                <c:pt idx="57">
                  <c:v>20.666666666666668</c:v>
                </c:pt>
                <c:pt idx="58">
                  <c:v>20.666666666666668</c:v>
                </c:pt>
                <c:pt idx="59">
                  <c:v>23</c:v>
                </c:pt>
                <c:pt idx="60">
                  <c:v>22.333333333333332</c:v>
                </c:pt>
                <c:pt idx="61">
                  <c:v>20.333333333333332</c:v>
                </c:pt>
                <c:pt idx="62">
                  <c:v>18.333333333333332</c:v>
                </c:pt>
                <c:pt idx="63">
                  <c:v>25.666666666666668</c:v>
                </c:pt>
                <c:pt idx="64">
                  <c:v>32</c:v>
                </c:pt>
                <c:pt idx="65">
                  <c:v>37.666666666666664</c:v>
                </c:pt>
                <c:pt idx="66">
                  <c:v>40.666666666666664</c:v>
                </c:pt>
                <c:pt idx="67">
                  <c:v>39.666666666666664</c:v>
                </c:pt>
                <c:pt idx="68">
                  <c:v>38</c:v>
                </c:pt>
                <c:pt idx="69">
                  <c:v>38.333333333333336</c:v>
                </c:pt>
                <c:pt idx="70">
                  <c:v>46.333333333333336</c:v>
                </c:pt>
                <c:pt idx="71">
                  <c:v>52.333333333333336</c:v>
                </c:pt>
                <c:pt idx="72">
                  <c:v>57</c:v>
                </c:pt>
                <c:pt idx="73">
                  <c:v>53.333333333333336</c:v>
                </c:pt>
                <c:pt idx="74">
                  <c:v>53.333333333333336</c:v>
                </c:pt>
                <c:pt idx="75">
                  <c:v>47.333333333333336</c:v>
                </c:pt>
                <c:pt idx="76">
                  <c:v>50.333333333333336</c:v>
                </c:pt>
                <c:pt idx="77">
                  <c:v>50.333333333333336</c:v>
                </c:pt>
                <c:pt idx="78">
                  <c:v>56.333333333333336</c:v>
                </c:pt>
                <c:pt idx="79">
                  <c:v>62.666666666666664</c:v>
                </c:pt>
                <c:pt idx="80">
                  <c:v>62.333333333333336</c:v>
                </c:pt>
                <c:pt idx="81">
                  <c:v>65</c:v>
                </c:pt>
                <c:pt idx="82">
                  <c:v>55</c:v>
                </c:pt>
                <c:pt idx="83">
                  <c:v>57.666666666666664</c:v>
                </c:pt>
                <c:pt idx="84">
                  <c:v>63</c:v>
                </c:pt>
                <c:pt idx="85">
                  <c:v>65.666666666666671</c:v>
                </c:pt>
                <c:pt idx="86">
                  <c:v>69.666666666666671</c:v>
                </c:pt>
                <c:pt idx="87">
                  <c:v>63.666666666666664</c:v>
                </c:pt>
                <c:pt idx="88">
                  <c:v>68.333333333333329</c:v>
                </c:pt>
                <c:pt idx="89">
                  <c:v>60.666666666666664</c:v>
                </c:pt>
                <c:pt idx="90">
                  <c:v>59</c:v>
                </c:pt>
                <c:pt idx="91">
                  <c:v>55.666666666666664</c:v>
                </c:pt>
                <c:pt idx="92">
                  <c:v>55</c:v>
                </c:pt>
                <c:pt idx="93">
                  <c:v>41.666666666666664</c:v>
                </c:pt>
                <c:pt idx="94">
                  <c:v>43.666666666666664</c:v>
                </c:pt>
                <c:pt idx="95">
                  <c:v>39.333333333333336</c:v>
                </c:pt>
                <c:pt idx="96">
                  <c:v>47.666666666666664</c:v>
                </c:pt>
                <c:pt idx="97">
                  <c:v>42.666666666666664</c:v>
                </c:pt>
                <c:pt idx="98">
                  <c:v>40.666666666666664</c:v>
                </c:pt>
                <c:pt idx="99">
                  <c:v>37.666666666666664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2560"/>
        <c:axId val="99204096"/>
      </c:lineChart>
      <c:catAx>
        <c:axId val="9920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9204096"/>
        <c:crosses val="autoZero"/>
        <c:auto val="1"/>
        <c:lblAlgn val="ctr"/>
        <c:lblOffset val="100"/>
        <c:noMultiLvlLbl val="0"/>
      </c:catAx>
      <c:valAx>
        <c:axId val="9920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02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28624600051932E-2"/>
          <c:y val="0.82197351467430213"/>
          <c:w val="0.93679447859414111"/>
          <c:h val="0.159844667143879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'Центрированное-3 периода'!$E$10</c:f>
          <c:strCache>
            <c:ptCount val="1"/>
            <c:pt idx="0">
              <c:v>Центрированное скользящее среднее (3 периода)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7925708315586762E-2"/>
          <c:y val="0.12079469654317911"/>
          <c:w val="0.93173217425491717"/>
          <c:h val="0.64641929133858267"/>
        </c:manualLayout>
      </c:layout>
      <c:lineChart>
        <c:grouping val="standard"/>
        <c:varyColors val="0"/>
        <c:ser>
          <c:idx val="0"/>
          <c:order val="0"/>
          <c:tx>
            <c:strRef>
              <c:f>'Центрированное-3 периода'!$B$10</c:f>
              <c:strCache>
                <c:ptCount val="1"/>
                <c:pt idx="0">
                  <c:v>Исходный Ряд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5"/>
          </c:marker>
          <c:val>
            <c:numRef>
              <c:f>'Центрированное-3 периода'!$B$11:$B$110</c:f>
              <c:numCache>
                <c:formatCode>General</c:formatCode>
                <c:ptCount val="100"/>
                <c:pt idx="0">
                  <c:v>22</c:v>
                </c:pt>
                <c:pt idx="1">
                  <c:v>15</c:v>
                </c:pt>
                <c:pt idx="2">
                  <c:v>24</c:v>
                </c:pt>
                <c:pt idx="3">
                  <c:v>43</c:v>
                </c:pt>
                <c:pt idx="4">
                  <c:v>47</c:v>
                </c:pt>
                <c:pt idx="5">
                  <c:v>26</c:v>
                </c:pt>
                <c:pt idx="6">
                  <c:v>33</c:v>
                </c:pt>
                <c:pt idx="7">
                  <c:v>46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34</c:v>
                </c:pt>
                <c:pt idx="12">
                  <c:v>46</c:v>
                </c:pt>
                <c:pt idx="13">
                  <c:v>40</c:v>
                </c:pt>
                <c:pt idx="14">
                  <c:v>54</c:v>
                </c:pt>
                <c:pt idx="15">
                  <c:v>58</c:v>
                </c:pt>
                <c:pt idx="16">
                  <c:v>47</c:v>
                </c:pt>
                <c:pt idx="17">
                  <c:v>55</c:v>
                </c:pt>
                <c:pt idx="18">
                  <c:v>56</c:v>
                </c:pt>
                <c:pt idx="19">
                  <c:v>52</c:v>
                </c:pt>
                <c:pt idx="20">
                  <c:v>51</c:v>
                </c:pt>
                <c:pt idx="21">
                  <c:v>42</c:v>
                </c:pt>
                <c:pt idx="22">
                  <c:v>39</c:v>
                </c:pt>
                <c:pt idx="23">
                  <c:v>53</c:v>
                </c:pt>
                <c:pt idx="24">
                  <c:v>32</c:v>
                </c:pt>
                <c:pt idx="25">
                  <c:v>46</c:v>
                </c:pt>
                <c:pt idx="26">
                  <c:v>31</c:v>
                </c:pt>
                <c:pt idx="27">
                  <c:v>24</c:v>
                </c:pt>
                <c:pt idx="28">
                  <c:v>45</c:v>
                </c:pt>
                <c:pt idx="29">
                  <c:v>52</c:v>
                </c:pt>
                <c:pt idx="30">
                  <c:v>40</c:v>
                </c:pt>
                <c:pt idx="31">
                  <c:v>34</c:v>
                </c:pt>
                <c:pt idx="32">
                  <c:v>38</c:v>
                </c:pt>
                <c:pt idx="33">
                  <c:v>35</c:v>
                </c:pt>
                <c:pt idx="34">
                  <c:v>22</c:v>
                </c:pt>
                <c:pt idx="35">
                  <c:v>26</c:v>
                </c:pt>
                <c:pt idx="36">
                  <c:v>42</c:v>
                </c:pt>
                <c:pt idx="37">
                  <c:v>25</c:v>
                </c:pt>
                <c:pt idx="38">
                  <c:v>26</c:v>
                </c:pt>
                <c:pt idx="39">
                  <c:v>28</c:v>
                </c:pt>
                <c:pt idx="40">
                  <c:v>21</c:v>
                </c:pt>
                <c:pt idx="41">
                  <c:v>4</c:v>
                </c:pt>
                <c:pt idx="42">
                  <c:v>19</c:v>
                </c:pt>
                <c:pt idx="43">
                  <c:v>22</c:v>
                </c:pt>
                <c:pt idx="44">
                  <c:v>2</c:v>
                </c:pt>
                <c:pt idx="45">
                  <c:v>1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18</c:v>
                </c:pt>
                <c:pt idx="50">
                  <c:v>28</c:v>
                </c:pt>
                <c:pt idx="51">
                  <c:v>12</c:v>
                </c:pt>
                <c:pt idx="52">
                  <c:v>11</c:v>
                </c:pt>
                <c:pt idx="53">
                  <c:v>21</c:v>
                </c:pt>
                <c:pt idx="54">
                  <c:v>15</c:v>
                </c:pt>
                <c:pt idx="55">
                  <c:v>23</c:v>
                </c:pt>
                <c:pt idx="56">
                  <c:v>24</c:v>
                </c:pt>
                <c:pt idx="57">
                  <c:v>15</c:v>
                </c:pt>
                <c:pt idx="58">
                  <c:v>23</c:v>
                </c:pt>
                <c:pt idx="59">
                  <c:v>31</c:v>
                </c:pt>
                <c:pt idx="60">
                  <c:v>13</c:v>
                </c:pt>
                <c:pt idx="61">
                  <c:v>17</c:v>
                </c:pt>
                <c:pt idx="62">
                  <c:v>25</c:v>
                </c:pt>
                <c:pt idx="63">
                  <c:v>35</c:v>
                </c:pt>
                <c:pt idx="64">
                  <c:v>36</c:v>
                </c:pt>
                <c:pt idx="65">
                  <c:v>42</c:v>
                </c:pt>
                <c:pt idx="66">
                  <c:v>44</c:v>
                </c:pt>
                <c:pt idx="67">
                  <c:v>33</c:v>
                </c:pt>
                <c:pt idx="68">
                  <c:v>37</c:v>
                </c:pt>
                <c:pt idx="69">
                  <c:v>45</c:v>
                </c:pt>
                <c:pt idx="70">
                  <c:v>57</c:v>
                </c:pt>
                <c:pt idx="71">
                  <c:v>55</c:v>
                </c:pt>
                <c:pt idx="72">
                  <c:v>59</c:v>
                </c:pt>
                <c:pt idx="73">
                  <c:v>46</c:v>
                </c:pt>
                <c:pt idx="74">
                  <c:v>55</c:v>
                </c:pt>
                <c:pt idx="75">
                  <c:v>41</c:v>
                </c:pt>
                <c:pt idx="76">
                  <c:v>55</c:v>
                </c:pt>
                <c:pt idx="77">
                  <c:v>55</c:v>
                </c:pt>
                <c:pt idx="78">
                  <c:v>59</c:v>
                </c:pt>
                <c:pt idx="79">
                  <c:v>74</c:v>
                </c:pt>
                <c:pt idx="80">
                  <c:v>54</c:v>
                </c:pt>
                <c:pt idx="81">
                  <c:v>67</c:v>
                </c:pt>
                <c:pt idx="82">
                  <c:v>44</c:v>
                </c:pt>
                <c:pt idx="83">
                  <c:v>62</c:v>
                </c:pt>
                <c:pt idx="84">
                  <c:v>83</c:v>
                </c:pt>
                <c:pt idx="85">
                  <c:v>52</c:v>
                </c:pt>
                <c:pt idx="86">
                  <c:v>74</c:v>
                </c:pt>
                <c:pt idx="87">
                  <c:v>65</c:v>
                </c:pt>
                <c:pt idx="88">
                  <c:v>66</c:v>
                </c:pt>
                <c:pt idx="89">
                  <c:v>51</c:v>
                </c:pt>
                <c:pt idx="90">
                  <c:v>60</c:v>
                </c:pt>
                <c:pt idx="91">
                  <c:v>56</c:v>
                </c:pt>
                <c:pt idx="92">
                  <c:v>49</c:v>
                </c:pt>
                <c:pt idx="93">
                  <c:v>20</c:v>
                </c:pt>
                <c:pt idx="94">
                  <c:v>62</c:v>
                </c:pt>
                <c:pt idx="95">
                  <c:v>36</c:v>
                </c:pt>
                <c:pt idx="96">
                  <c:v>45</c:v>
                </c:pt>
                <c:pt idx="97">
                  <c:v>47</c:v>
                </c:pt>
                <c:pt idx="98">
                  <c:v>30</c:v>
                </c:pt>
                <c:pt idx="9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'Центрированное-3 периода'!$C$10</c:f>
              <c:strCache>
                <c:ptCount val="1"/>
                <c:pt idx="0">
                  <c:v>Сглаженный ряд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val>
            <c:numRef>
              <c:f>'Центрированное-3 периода'!$C$11:$C$110</c:f>
              <c:numCache>
                <c:formatCode>0.00</c:formatCode>
                <c:ptCount val="100"/>
                <c:pt idx="1">
                  <c:v>20.333333333333332</c:v>
                </c:pt>
                <c:pt idx="2">
                  <c:v>27.333333333333332</c:v>
                </c:pt>
                <c:pt idx="3">
                  <c:v>38</c:v>
                </c:pt>
                <c:pt idx="4">
                  <c:v>38.666666666666664</c:v>
                </c:pt>
                <c:pt idx="5">
                  <c:v>35.333333333333336</c:v>
                </c:pt>
                <c:pt idx="6">
                  <c:v>35</c:v>
                </c:pt>
                <c:pt idx="7">
                  <c:v>40</c:v>
                </c:pt>
                <c:pt idx="8">
                  <c:v>44.333333333333336</c:v>
                </c:pt>
                <c:pt idx="9">
                  <c:v>42.666666666666664</c:v>
                </c:pt>
                <c:pt idx="10">
                  <c:v>40.333333333333336</c:v>
                </c:pt>
                <c:pt idx="11">
                  <c:v>40.333333333333336</c:v>
                </c:pt>
                <c:pt idx="12">
                  <c:v>40</c:v>
                </c:pt>
                <c:pt idx="13">
                  <c:v>46.666666666666664</c:v>
                </c:pt>
                <c:pt idx="14">
                  <c:v>50.666666666666664</c:v>
                </c:pt>
                <c:pt idx="15">
                  <c:v>53</c:v>
                </c:pt>
                <c:pt idx="16">
                  <c:v>53.333333333333336</c:v>
                </c:pt>
                <c:pt idx="17">
                  <c:v>52.666666666666664</c:v>
                </c:pt>
                <c:pt idx="18">
                  <c:v>54.333333333333336</c:v>
                </c:pt>
                <c:pt idx="19">
                  <c:v>53</c:v>
                </c:pt>
                <c:pt idx="20">
                  <c:v>48.333333333333336</c:v>
                </c:pt>
                <c:pt idx="21">
                  <c:v>44</c:v>
                </c:pt>
                <c:pt idx="22">
                  <c:v>44.666666666666664</c:v>
                </c:pt>
                <c:pt idx="23">
                  <c:v>41.333333333333336</c:v>
                </c:pt>
                <c:pt idx="24">
                  <c:v>43.666666666666664</c:v>
                </c:pt>
                <c:pt idx="25">
                  <c:v>36.333333333333336</c:v>
                </c:pt>
                <c:pt idx="26">
                  <c:v>33.666666666666664</c:v>
                </c:pt>
                <c:pt idx="27">
                  <c:v>33.333333333333336</c:v>
                </c:pt>
                <c:pt idx="28">
                  <c:v>40.333333333333336</c:v>
                </c:pt>
                <c:pt idx="29">
                  <c:v>45.666666666666664</c:v>
                </c:pt>
                <c:pt idx="30">
                  <c:v>42</c:v>
                </c:pt>
                <c:pt idx="31">
                  <c:v>37.333333333333336</c:v>
                </c:pt>
                <c:pt idx="32">
                  <c:v>35.666666666666664</c:v>
                </c:pt>
                <c:pt idx="33">
                  <c:v>31.666666666666668</c:v>
                </c:pt>
                <c:pt idx="34">
                  <c:v>27.666666666666668</c:v>
                </c:pt>
                <c:pt idx="35">
                  <c:v>30</c:v>
                </c:pt>
                <c:pt idx="36">
                  <c:v>31</c:v>
                </c:pt>
                <c:pt idx="37">
                  <c:v>31</c:v>
                </c:pt>
                <c:pt idx="38">
                  <c:v>26.333333333333332</c:v>
                </c:pt>
                <c:pt idx="39">
                  <c:v>25</c:v>
                </c:pt>
                <c:pt idx="40">
                  <c:v>17.666666666666668</c:v>
                </c:pt>
                <c:pt idx="41">
                  <c:v>14.666666666666666</c:v>
                </c:pt>
                <c:pt idx="42">
                  <c:v>15</c:v>
                </c:pt>
                <c:pt idx="43">
                  <c:v>14.333333333333334</c:v>
                </c:pt>
                <c:pt idx="44">
                  <c:v>8.3333333333333339</c:v>
                </c:pt>
                <c:pt idx="45">
                  <c:v>6.333333333333333</c:v>
                </c:pt>
                <c:pt idx="46">
                  <c:v>9</c:v>
                </c:pt>
                <c:pt idx="47">
                  <c:v>11.333333333333334</c:v>
                </c:pt>
                <c:pt idx="48">
                  <c:v>12</c:v>
                </c:pt>
                <c:pt idx="49">
                  <c:v>18</c:v>
                </c:pt>
                <c:pt idx="50">
                  <c:v>19.333333333333332</c:v>
                </c:pt>
                <c:pt idx="51">
                  <c:v>17</c:v>
                </c:pt>
                <c:pt idx="52">
                  <c:v>14.666666666666666</c:v>
                </c:pt>
                <c:pt idx="53">
                  <c:v>15.666666666666666</c:v>
                </c:pt>
                <c:pt idx="54">
                  <c:v>19.666666666666668</c:v>
                </c:pt>
                <c:pt idx="55">
                  <c:v>20.666666666666668</c:v>
                </c:pt>
                <c:pt idx="56">
                  <c:v>20.666666666666668</c:v>
                </c:pt>
                <c:pt idx="57">
                  <c:v>20.666666666666668</c:v>
                </c:pt>
                <c:pt idx="58">
                  <c:v>23</c:v>
                </c:pt>
                <c:pt idx="59">
                  <c:v>22.333333333333332</c:v>
                </c:pt>
                <c:pt idx="60">
                  <c:v>20.333333333333332</c:v>
                </c:pt>
                <c:pt idx="61">
                  <c:v>18.333333333333332</c:v>
                </c:pt>
                <c:pt idx="62">
                  <c:v>25.666666666666668</c:v>
                </c:pt>
                <c:pt idx="63">
                  <c:v>32</c:v>
                </c:pt>
                <c:pt idx="64">
                  <c:v>37.666666666666664</c:v>
                </c:pt>
                <c:pt idx="65">
                  <c:v>40.666666666666664</c:v>
                </c:pt>
                <c:pt idx="66">
                  <c:v>39.666666666666664</c:v>
                </c:pt>
                <c:pt idx="67">
                  <c:v>38</c:v>
                </c:pt>
                <c:pt idx="68">
                  <c:v>38.333333333333336</c:v>
                </c:pt>
                <c:pt idx="69">
                  <c:v>46.333333333333336</c:v>
                </c:pt>
                <c:pt idx="70">
                  <c:v>52.333333333333336</c:v>
                </c:pt>
                <c:pt idx="71">
                  <c:v>57</c:v>
                </c:pt>
                <c:pt idx="72">
                  <c:v>53.333333333333336</c:v>
                </c:pt>
                <c:pt idx="73">
                  <c:v>53.333333333333336</c:v>
                </c:pt>
                <c:pt idx="74">
                  <c:v>47.333333333333336</c:v>
                </c:pt>
                <c:pt idx="75">
                  <c:v>50.333333333333336</c:v>
                </c:pt>
                <c:pt idx="76">
                  <c:v>50.333333333333336</c:v>
                </c:pt>
                <c:pt idx="77">
                  <c:v>56.333333333333336</c:v>
                </c:pt>
                <c:pt idx="78">
                  <c:v>62.666666666666664</c:v>
                </c:pt>
                <c:pt idx="79">
                  <c:v>62.333333333333336</c:v>
                </c:pt>
                <c:pt idx="80">
                  <c:v>65</c:v>
                </c:pt>
                <c:pt idx="81">
                  <c:v>55</c:v>
                </c:pt>
                <c:pt idx="82">
                  <c:v>57.666666666666664</c:v>
                </c:pt>
                <c:pt idx="83">
                  <c:v>63</c:v>
                </c:pt>
                <c:pt idx="84">
                  <c:v>65.666666666666671</c:v>
                </c:pt>
                <c:pt idx="85">
                  <c:v>69.666666666666671</c:v>
                </c:pt>
                <c:pt idx="86">
                  <c:v>63.666666666666664</c:v>
                </c:pt>
                <c:pt idx="87">
                  <c:v>68.333333333333329</c:v>
                </c:pt>
                <c:pt idx="88">
                  <c:v>60.666666666666664</c:v>
                </c:pt>
                <c:pt idx="89">
                  <c:v>59</c:v>
                </c:pt>
                <c:pt idx="90">
                  <c:v>55.666666666666664</c:v>
                </c:pt>
                <c:pt idx="91">
                  <c:v>55</c:v>
                </c:pt>
                <c:pt idx="92">
                  <c:v>41.666666666666664</c:v>
                </c:pt>
                <c:pt idx="93">
                  <c:v>43.666666666666664</c:v>
                </c:pt>
                <c:pt idx="94">
                  <c:v>39.333333333333336</c:v>
                </c:pt>
                <c:pt idx="95">
                  <c:v>47.666666666666664</c:v>
                </c:pt>
                <c:pt idx="96">
                  <c:v>42.666666666666664</c:v>
                </c:pt>
                <c:pt idx="97">
                  <c:v>40.666666666666664</c:v>
                </c:pt>
                <c:pt idx="98">
                  <c:v>37.666666666666664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15328"/>
        <c:axId val="76125312"/>
      </c:lineChart>
      <c:catAx>
        <c:axId val="7611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76125312"/>
        <c:crosses val="autoZero"/>
        <c:auto val="1"/>
        <c:lblAlgn val="ctr"/>
        <c:lblOffset val="100"/>
        <c:noMultiLvlLbl val="0"/>
      </c:catAx>
      <c:valAx>
        <c:axId val="761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115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28624600051932E-2"/>
          <c:y val="0.82197351467430213"/>
          <c:w val="0.93679447859414111"/>
          <c:h val="0.159844667143879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Центрированное!$F$10</c:f>
          <c:strCache>
            <c:ptCount val="1"/>
            <c:pt idx="0">
              <c:v>Центрированное скользящее среднее (15 периодов)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7925708315586762E-2"/>
          <c:y val="0.12079469654317911"/>
          <c:w val="0.93173217425491717"/>
          <c:h val="0.64641929133858267"/>
        </c:manualLayout>
      </c:layout>
      <c:lineChart>
        <c:grouping val="standard"/>
        <c:varyColors val="0"/>
        <c:ser>
          <c:idx val="0"/>
          <c:order val="0"/>
          <c:tx>
            <c:strRef>
              <c:f>Центрированное!$B$10</c:f>
              <c:strCache>
                <c:ptCount val="1"/>
                <c:pt idx="0">
                  <c:v>Исходный Ряд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5"/>
          </c:marker>
          <c:val>
            <c:numRef>
              <c:f>Центрированное!$B$11:$B$110</c:f>
              <c:numCache>
                <c:formatCode>General</c:formatCode>
                <c:ptCount val="100"/>
                <c:pt idx="0">
                  <c:v>22</c:v>
                </c:pt>
                <c:pt idx="1">
                  <c:v>15</c:v>
                </c:pt>
                <c:pt idx="2">
                  <c:v>24</c:v>
                </c:pt>
                <c:pt idx="3">
                  <c:v>43</c:v>
                </c:pt>
                <c:pt idx="4">
                  <c:v>47</c:v>
                </c:pt>
                <c:pt idx="5">
                  <c:v>26</c:v>
                </c:pt>
                <c:pt idx="6">
                  <c:v>33</c:v>
                </c:pt>
                <c:pt idx="7">
                  <c:v>46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34</c:v>
                </c:pt>
                <c:pt idx="12">
                  <c:v>46</c:v>
                </c:pt>
                <c:pt idx="13">
                  <c:v>40</c:v>
                </c:pt>
                <c:pt idx="14">
                  <c:v>54</c:v>
                </c:pt>
                <c:pt idx="15">
                  <c:v>58</c:v>
                </c:pt>
                <c:pt idx="16">
                  <c:v>47</c:v>
                </c:pt>
                <c:pt idx="17">
                  <c:v>55</c:v>
                </c:pt>
                <c:pt idx="18">
                  <c:v>56</c:v>
                </c:pt>
                <c:pt idx="19">
                  <c:v>52</c:v>
                </c:pt>
                <c:pt idx="20">
                  <c:v>51</c:v>
                </c:pt>
                <c:pt idx="21">
                  <c:v>42</c:v>
                </c:pt>
                <c:pt idx="22">
                  <c:v>39</c:v>
                </c:pt>
                <c:pt idx="23">
                  <c:v>53</c:v>
                </c:pt>
                <c:pt idx="24">
                  <c:v>32</c:v>
                </c:pt>
                <c:pt idx="25">
                  <c:v>46</c:v>
                </c:pt>
                <c:pt idx="26">
                  <c:v>31</c:v>
                </c:pt>
                <c:pt idx="27">
                  <c:v>24</c:v>
                </c:pt>
                <c:pt idx="28">
                  <c:v>45</c:v>
                </c:pt>
                <c:pt idx="29">
                  <c:v>52</c:v>
                </c:pt>
                <c:pt idx="30">
                  <c:v>40</c:v>
                </c:pt>
                <c:pt idx="31">
                  <c:v>34</c:v>
                </c:pt>
                <c:pt idx="32">
                  <c:v>38</c:v>
                </c:pt>
                <c:pt idx="33">
                  <c:v>35</c:v>
                </c:pt>
                <c:pt idx="34">
                  <c:v>22</c:v>
                </c:pt>
                <c:pt idx="35">
                  <c:v>26</c:v>
                </c:pt>
                <c:pt idx="36">
                  <c:v>42</c:v>
                </c:pt>
                <c:pt idx="37">
                  <c:v>25</c:v>
                </c:pt>
                <c:pt idx="38">
                  <c:v>26</c:v>
                </c:pt>
                <c:pt idx="39">
                  <c:v>28</c:v>
                </c:pt>
                <c:pt idx="40">
                  <c:v>21</c:v>
                </c:pt>
                <c:pt idx="41">
                  <c:v>4</c:v>
                </c:pt>
                <c:pt idx="42">
                  <c:v>19</c:v>
                </c:pt>
                <c:pt idx="43">
                  <c:v>22</c:v>
                </c:pt>
                <c:pt idx="44">
                  <c:v>2</c:v>
                </c:pt>
                <c:pt idx="45">
                  <c:v>1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18</c:v>
                </c:pt>
                <c:pt idx="50">
                  <c:v>28</c:v>
                </c:pt>
                <c:pt idx="51">
                  <c:v>12</c:v>
                </c:pt>
                <c:pt idx="52">
                  <c:v>11</c:v>
                </c:pt>
                <c:pt idx="53">
                  <c:v>21</c:v>
                </c:pt>
                <c:pt idx="54">
                  <c:v>15</c:v>
                </c:pt>
                <c:pt idx="55">
                  <c:v>23</c:v>
                </c:pt>
                <c:pt idx="56">
                  <c:v>24</c:v>
                </c:pt>
                <c:pt idx="57">
                  <c:v>15</c:v>
                </c:pt>
                <c:pt idx="58">
                  <c:v>23</c:v>
                </c:pt>
                <c:pt idx="59">
                  <c:v>31</c:v>
                </c:pt>
                <c:pt idx="60">
                  <c:v>13</c:v>
                </c:pt>
                <c:pt idx="61">
                  <c:v>17</c:v>
                </c:pt>
                <c:pt idx="62">
                  <c:v>25</c:v>
                </c:pt>
                <c:pt idx="63">
                  <c:v>35</c:v>
                </c:pt>
                <c:pt idx="64">
                  <c:v>36</c:v>
                </c:pt>
                <c:pt idx="65">
                  <c:v>42</c:v>
                </c:pt>
                <c:pt idx="66">
                  <c:v>44</c:v>
                </c:pt>
                <c:pt idx="67">
                  <c:v>33</c:v>
                </c:pt>
                <c:pt idx="68">
                  <c:v>37</c:v>
                </c:pt>
                <c:pt idx="69">
                  <c:v>45</c:v>
                </c:pt>
                <c:pt idx="70">
                  <c:v>57</c:v>
                </c:pt>
                <c:pt idx="71">
                  <c:v>55</c:v>
                </c:pt>
                <c:pt idx="72">
                  <c:v>59</c:v>
                </c:pt>
                <c:pt idx="73">
                  <c:v>46</c:v>
                </c:pt>
                <c:pt idx="74">
                  <c:v>55</c:v>
                </c:pt>
                <c:pt idx="75">
                  <c:v>41</c:v>
                </c:pt>
                <c:pt idx="76">
                  <c:v>55</c:v>
                </c:pt>
                <c:pt idx="77">
                  <c:v>55</c:v>
                </c:pt>
                <c:pt idx="78">
                  <c:v>59</c:v>
                </c:pt>
                <c:pt idx="79">
                  <c:v>74</c:v>
                </c:pt>
                <c:pt idx="80">
                  <c:v>54</c:v>
                </c:pt>
                <c:pt idx="81">
                  <c:v>67</c:v>
                </c:pt>
                <c:pt idx="82">
                  <c:v>44</c:v>
                </c:pt>
                <c:pt idx="83">
                  <c:v>62</c:v>
                </c:pt>
                <c:pt idx="84">
                  <c:v>83</c:v>
                </c:pt>
                <c:pt idx="85">
                  <c:v>52</c:v>
                </c:pt>
                <c:pt idx="86">
                  <c:v>74</c:v>
                </c:pt>
                <c:pt idx="87">
                  <c:v>65</c:v>
                </c:pt>
                <c:pt idx="88">
                  <c:v>66</c:v>
                </c:pt>
                <c:pt idx="89">
                  <c:v>51</c:v>
                </c:pt>
                <c:pt idx="90">
                  <c:v>60</c:v>
                </c:pt>
                <c:pt idx="91">
                  <c:v>56</c:v>
                </c:pt>
                <c:pt idx="92">
                  <c:v>49</c:v>
                </c:pt>
                <c:pt idx="93">
                  <c:v>20</c:v>
                </c:pt>
                <c:pt idx="94">
                  <c:v>62</c:v>
                </c:pt>
                <c:pt idx="95">
                  <c:v>36</c:v>
                </c:pt>
                <c:pt idx="96">
                  <c:v>45</c:v>
                </c:pt>
                <c:pt idx="97">
                  <c:v>47</c:v>
                </c:pt>
                <c:pt idx="98">
                  <c:v>30</c:v>
                </c:pt>
                <c:pt idx="9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Центрированное!$C$10</c:f>
              <c:strCache>
                <c:ptCount val="1"/>
                <c:pt idx="0">
                  <c:v>Сглаженный ряд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val>
            <c:numRef>
              <c:f>Центрированное!$C$11:$C$110</c:f>
              <c:numCache>
                <c:formatCode>0.00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37.200000000000003</c:v>
                </c:pt>
                <c:pt idx="8">
                  <c:v>39.6</c:v>
                </c:pt>
                <c:pt idx="9">
                  <c:v>41.733333333333334</c:v>
                </c:pt>
                <c:pt idx="10">
                  <c:v>43.8</c:v>
                </c:pt>
                <c:pt idx="11">
                  <c:v>44.666666666666664</c:v>
                </c:pt>
                <c:pt idx="12">
                  <c:v>45</c:v>
                </c:pt>
                <c:pt idx="13">
                  <c:v>46.666666666666664</c:v>
                </c:pt>
                <c:pt idx="14">
                  <c:v>47.266666666666666</c:v>
                </c:pt>
                <c:pt idx="15">
                  <c:v>46.8</c:v>
                </c:pt>
                <c:pt idx="16">
                  <c:v>47.6</c:v>
                </c:pt>
                <c:pt idx="17">
                  <c:v>46.666666666666664</c:v>
                </c:pt>
                <c:pt idx="18">
                  <c:v>47</c:v>
                </c:pt>
                <c:pt idx="19">
                  <c:v>46.8</c:v>
                </c:pt>
                <c:pt idx="20">
                  <c:v>45.333333333333336</c:v>
                </c:pt>
                <c:pt idx="21">
                  <c:v>45.666666666666664</c:v>
                </c:pt>
                <c:pt idx="22">
                  <c:v>45.533333333333331</c:v>
                </c:pt>
                <c:pt idx="23">
                  <c:v>44.333333333333336</c:v>
                </c:pt>
                <c:pt idx="24">
                  <c:v>43.466666666666669</c:v>
                </c:pt>
                <c:pt idx="25">
                  <c:v>42.333333333333336</c:v>
                </c:pt>
                <c:pt idx="26">
                  <c:v>40.93333333333333</c:v>
                </c:pt>
                <c:pt idx="27">
                  <c:v>38.93333333333333</c:v>
                </c:pt>
                <c:pt idx="28">
                  <c:v>37.266666666666666</c:v>
                </c:pt>
                <c:pt idx="29">
                  <c:v>37.266666666666666</c:v>
                </c:pt>
                <c:pt idx="30">
                  <c:v>36.333333333333336</c:v>
                </c:pt>
                <c:pt idx="31">
                  <c:v>34.533333333333331</c:v>
                </c:pt>
                <c:pt idx="32">
                  <c:v>34.266666666666666</c:v>
                </c:pt>
                <c:pt idx="33">
                  <c:v>32.6</c:v>
                </c:pt>
                <c:pt idx="34">
                  <c:v>30.8</c:v>
                </c:pt>
                <c:pt idx="35">
                  <c:v>30.466666666666665</c:v>
                </c:pt>
                <c:pt idx="36">
                  <c:v>28.933333333333334</c:v>
                </c:pt>
                <c:pt idx="37">
                  <c:v>25.6</c:v>
                </c:pt>
                <c:pt idx="38">
                  <c:v>23</c:v>
                </c:pt>
                <c:pt idx="39">
                  <c:v>21.8</c:v>
                </c:pt>
                <c:pt idx="40">
                  <c:v>19.933333333333334</c:v>
                </c:pt>
                <c:pt idx="41">
                  <c:v>18.133333333333333</c:v>
                </c:pt>
                <c:pt idx="42">
                  <c:v>17.866666666666667</c:v>
                </c:pt>
                <c:pt idx="43">
                  <c:v>18</c:v>
                </c:pt>
                <c:pt idx="44">
                  <c:v>16</c:v>
                </c:pt>
                <c:pt idx="45">
                  <c:v>15.066666666666666</c:v>
                </c:pt>
                <c:pt idx="46">
                  <c:v>14.733333333333333</c:v>
                </c:pt>
                <c:pt idx="47">
                  <c:v>13.866666666666667</c:v>
                </c:pt>
                <c:pt idx="48">
                  <c:v>14</c:v>
                </c:pt>
                <c:pt idx="49">
                  <c:v>15.333333333333334</c:v>
                </c:pt>
                <c:pt idx="50">
                  <c:v>15.066666666666666</c:v>
                </c:pt>
                <c:pt idx="51">
                  <c:v>15.133333333333333</c:v>
                </c:pt>
                <c:pt idx="52">
                  <c:v>17.066666666666666</c:v>
                </c:pt>
                <c:pt idx="53">
                  <c:v>17.866666666666667</c:v>
                </c:pt>
                <c:pt idx="54">
                  <c:v>17.933333333333334</c:v>
                </c:pt>
                <c:pt idx="55">
                  <c:v>18.933333333333334</c:v>
                </c:pt>
                <c:pt idx="56">
                  <c:v>20.733333333333334</c:v>
                </c:pt>
                <c:pt idx="57">
                  <c:v>21.933333333333334</c:v>
                </c:pt>
                <c:pt idx="58">
                  <c:v>22.866666666666667</c:v>
                </c:pt>
                <c:pt idx="59">
                  <c:v>25</c:v>
                </c:pt>
                <c:pt idx="60">
                  <c:v>26.466666666666665</c:v>
                </c:pt>
                <c:pt idx="61">
                  <c:v>27.533333333333335</c:v>
                </c:pt>
                <c:pt idx="62">
                  <c:v>29.533333333333335</c:v>
                </c:pt>
                <c:pt idx="63">
                  <c:v>31.8</c:v>
                </c:pt>
                <c:pt idx="64">
                  <c:v>33.866666666666667</c:v>
                </c:pt>
                <c:pt idx="65">
                  <c:v>36.799999999999997</c:v>
                </c:pt>
                <c:pt idx="66">
                  <c:v>38.333333333333336</c:v>
                </c:pt>
                <c:pt idx="67">
                  <c:v>39.93333333333333</c:v>
                </c:pt>
                <c:pt idx="68">
                  <c:v>41.8</c:v>
                </c:pt>
                <c:pt idx="69">
                  <c:v>44.333333333333336</c:v>
                </c:pt>
                <c:pt idx="70">
                  <c:v>46.333333333333336</c:v>
                </c:pt>
                <c:pt idx="71">
                  <c:v>47.93333333333333</c:v>
                </c:pt>
                <c:pt idx="72">
                  <c:v>50.466666666666669</c:v>
                </c:pt>
                <c:pt idx="73">
                  <c:v>51.266666666666666</c:v>
                </c:pt>
                <c:pt idx="74">
                  <c:v>52.8</c:v>
                </c:pt>
                <c:pt idx="75">
                  <c:v>53.533333333333331</c:v>
                </c:pt>
                <c:pt idx="76">
                  <c:v>55.2</c:v>
                </c:pt>
                <c:pt idx="77">
                  <c:v>57.733333333333334</c:v>
                </c:pt>
                <c:pt idx="78">
                  <c:v>57.4</c:v>
                </c:pt>
                <c:pt idx="79">
                  <c:v>58.666666666666664</c:v>
                </c:pt>
                <c:pt idx="80">
                  <c:v>59.06666666666667</c:v>
                </c:pt>
                <c:pt idx="81">
                  <c:v>60.4</c:v>
                </c:pt>
                <c:pt idx="82">
                  <c:v>60.133333333333333</c:v>
                </c:pt>
                <c:pt idx="83">
                  <c:v>61.4</c:v>
                </c:pt>
                <c:pt idx="84">
                  <c:v>61.466666666666669</c:v>
                </c:pt>
                <c:pt idx="85">
                  <c:v>61.06666666666667</c:v>
                </c:pt>
                <c:pt idx="86">
                  <c:v>58.466666666666669</c:v>
                </c:pt>
                <c:pt idx="87">
                  <c:v>57.666666666666664</c:v>
                </c:pt>
                <c:pt idx="88">
                  <c:v>56.466666666666669</c:v>
                </c:pt>
                <c:pt idx="89">
                  <c:v>55</c:v>
                </c:pt>
                <c:pt idx="90">
                  <c:v>55.2</c:v>
                </c:pt>
                <c:pt idx="91">
                  <c:v>53.06666666666667</c:v>
                </c:pt>
                <c:pt idx="92">
                  <c:v>49.93333333333333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03424"/>
        <c:axId val="99304960"/>
      </c:lineChart>
      <c:catAx>
        <c:axId val="9930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99304960"/>
        <c:crosses val="autoZero"/>
        <c:auto val="1"/>
        <c:lblAlgn val="ctr"/>
        <c:lblOffset val="100"/>
        <c:noMultiLvlLbl val="0"/>
      </c:catAx>
      <c:valAx>
        <c:axId val="99304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03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28624600051932E-2"/>
          <c:y val="0.82197351467430213"/>
          <c:w val="0.93679447859414111"/>
          <c:h val="0.159844667143879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'Взвешенное-3 периода'!$F$13</c:f>
          <c:strCache>
            <c:ptCount val="1"/>
            <c:pt idx="0">
              <c:v>Взвешенное скользящее среднее (3 периода с весами: w1=0,50; w2=0,40; w3=0,10)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9083005249343829E-2"/>
          <c:y val="0.14635724193406874"/>
          <c:w val="0.93008366141732279"/>
          <c:h val="0.69765996691912679"/>
        </c:manualLayout>
      </c:layout>
      <c:lineChart>
        <c:grouping val="standard"/>
        <c:varyColors val="0"/>
        <c:ser>
          <c:idx val="0"/>
          <c:order val="0"/>
          <c:tx>
            <c:strRef>
              <c:f>'Взвешенное-3 периода'!$B$10</c:f>
              <c:strCache>
                <c:ptCount val="1"/>
                <c:pt idx="0">
                  <c:v>Исходный Ряд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'Взвешенное-3 периода'!$B$11:$B$60</c:f>
              <c:numCache>
                <c:formatCode>General</c:formatCode>
                <c:ptCount val="50"/>
                <c:pt idx="0">
                  <c:v>22</c:v>
                </c:pt>
                <c:pt idx="1">
                  <c:v>15</c:v>
                </c:pt>
                <c:pt idx="2">
                  <c:v>24</c:v>
                </c:pt>
                <c:pt idx="3">
                  <c:v>43</c:v>
                </c:pt>
                <c:pt idx="4">
                  <c:v>47</c:v>
                </c:pt>
                <c:pt idx="5">
                  <c:v>26</c:v>
                </c:pt>
                <c:pt idx="6">
                  <c:v>33</c:v>
                </c:pt>
                <c:pt idx="7">
                  <c:v>46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34</c:v>
                </c:pt>
                <c:pt idx="12">
                  <c:v>46</c:v>
                </c:pt>
                <c:pt idx="13">
                  <c:v>40</c:v>
                </c:pt>
                <c:pt idx="14">
                  <c:v>54</c:v>
                </c:pt>
                <c:pt idx="15">
                  <c:v>58</c:v>
                </c:pt>
                <c:pt idx="16">
                  <c:v>47</c:v>
                </c:pt>
                <c:pt idx="17">
                  <c:v>55</c:v>
                </c:pt>
                <c:pt idx="18">
                  <c:v>56</c:v>
                </c:pt>
                <c:pt idx="19">
                  <c:v>52</c:v>
                </c:pt>
                <c:pt idx="20">
                  <c:v>51</c:v>
                </c:pt>
                <c:pt idx="21">
                  <c:v>42</c:v>
                </c:pt>
                <c:pt idx="22">
                  <c:v>39</c:v>
                </c:pt>
                <c:pt idx="23">
                  <c:v>53</c:v>
                </c:pt>
                <c:pt idx="24">
                  <c:v>32</c:v>
                </c:pt>
                <c:pt idx="25">
                  <c:v>46</c:v>
                </c:pt>
                <c:pt idx="26">
                  <c:v>31</c:v>
                </c:pt>
                <c:pt idx="27">
                  <c:v>24</c:v>
                </c:pt>
                <c:pt idx="28">
                  <c:v>45</c:v>
                </c:pt>
                <c:pt idx="29">
                  <c:v>52</c:v>
                </c:pt>
                <c:pt idx="30">
                  <c:v>40</c:v>
                </c:pt>
                <c:pt idx="31">
                  <c:v>34</c:v>
                </c:pt>
                <c:pt idx="32">
                  <c:v>38</c:v>
                </c:pt>
                <c:pt idx="33">
                  <c:v>35</c:v>
                </c:pt>
                <c:pt idx="34">
                  <c:v>22</c:v>
                </c:pt>
                <c:pt idx="35">
                  <c:v>26</c:v>
                </c:pt>
                <c:pt idx="36">
                  <c:v>42</c:v>
                </c:pt>
                <c:pt idx="37">
                  <c:v>25</c:v>
                </c:pt>
                <c:pt idx="38">
                  <c:v>26</c:v>
                </c:pt>
                <c:pt idx="39">
                  <c:v>28</c:v>
                </c:pt>
                <c:pt idx="40">
                  <c:v>21</c:v>
                </c:pt>
                <c:pt idx="41">
                  <c:v>4</c:v>
                </c:pt>
                <c:pt idx="42">
                  <c:v>19</c:v>
                </c:pt>
                <c:pt idx="43">
                  <c:v>22</c:v>
                </c:pt>
                <c:pt idx="44">
                  <c:v>2</c:v>
                </c:pt>
                <c:pt idx="45">
                  <c:v>1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'Взвешенное-3 периода'!$C$10</c:f>
              <c:strCache>
                <c:ptCount val="1"/>
                <c:pt idx="0">
                  <c:v>Сглаженный ряд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'Взвешенное-3 периода'!$C$11:$C$60</c:f>
              <c:numCache>
                <c:formatCode>General</c:formatCode>
                <c:ptCount val="50"/>
                <c:pt idx="2" formatCode="0.00">
                  <c:v>20.2</c:v>
                </c:pt>
                <c:pt idx="3" formatCode="0.00">
                  <c:v>32.6</c:v>
                </c:pt>
                <c:pt idx="4" formatCode="0.00">
                  <c:v>43.1</c:v>
                </c:pt>
                <c:pt idx="5" formatCode="0.00">
                  <c:v>36.1</c:v>
                </c:pt>
                <c:pt idx="6" formatCode="0.00">
                  <c:v>31.6</c:v>
                </c:pt>
                <c:pt idx="7" formatCode="0.00">
                  <c:v>38.799999999999997</c:v>
                </c:pt>
                <c:pt idx="8" formatCode="0.00">
                  <c:v>42.2</c:v>
                </c:pt>
                <c:pt idx="9" formatCode="0.00">
                  <c:v>44</c:v>
                </c:pt>
                <c:pt idx="10" formatCode="0.00">
                  <c:v>43</c:v>
                </c:pt>
                <c:pt idx="11" formatCode="0.00">
                  <c:v>38</c:v>
                </c:pt>
                <c:pt idx="12" formatCode="0.00">
                  <c:v>40.700000000000003</c:v>
                </c:pt>
                <c:pt idx="13" formatCode="0.00">
                  <c:v>41.800000000000004</c:v>
                </c:pt>
                <c:pt idx="14" formatCode="0.00">
                  <c:v>47.6</c:v>
                </c:pt>
                <c:pt idx="15" formatCode="0.00">
                  <c:v>54.6</c:v>
                </c:pt>
                <c:pt idx="16" formatCode="0.00">
                  <c:v>52.1</c:v>
                </c:pt>
                <c:pt idx="17" formatCode="0.00">
                  <c:v>52.1</c:v>
                </c:pt>
                <c:pt idx="18" formatCode="0.00">
                  <c:v>54.7</c:v>
                </c:pt>
                <c:pt idx="19" formatCode="0.00">
                  <c:v>53.900000000000006</c:v>
                </c:pt>
                <c:pt idx="20" formatCode="0.00">
                  <c:v>51.900000000000006</c:v>
                </c:pt>
                <c:pt idx="21" formatCode="0.00">
                  <c:v>46.6</c:v>
                </c:pt>
                <c:pt idx="22" formatCode="0.00">
                  <c:v>41.400000000000006</c:v>
                </c:pt>
                <c:pt idx="23" formatCode="0.00">
                  <c:v>46.3</c:v>
                </c:pt>
                <c:pt idx="24" formatCode="0.00">
                  <c:v>41.1</c:v>
                </c:pt>
                <c:pt idx="25" formatCode="0.00">
                  <c:v>41.1</c:v>
                </c:pt>
                <c:pt idx="26" formatCode="0.00">
                  <c:v>37.1</c:v>
                </c:pt>
                <c:pt idx="27" formatCode="0.00">
                  <c:v>29</c:v>
                </c:pt>
                <c:pt idx="28" formatCode="0.00">
                  <c:v>35.200000000000003</c:v>
                </c:pt>
                <c:pt idx="29" formatCode="0.00">
                  <c:v>46.4</c:v>
                </c:pt>
                <c:pt idx="30" formatCode="0.00">
                  <c:v>45.3</c:v>
                </c:pt>
                <c:pt idx="31" formatCode="0.00">
                  <c:v>38.200000000000003</c:v>
                </c:pt>
                <c:pt idx="32" formatCode="0.00">
                  <c:v>36.6</c:v>
                </c:pt>
                <c:pt idx="33" formatCode="0.00">
                  <c:v>36.1</c:v>
                </c:pt>
                <c:pt idx="34" formatCode="0.00">
                  <c:v>28.8</c:v>
                </c:pt>
                <c:pt idx="35" formatCode="0.00">
                  <c:v>25.3</c:v>
                </c:pt>
                <c:pt idx="36" formatCode="0.00">
                  <c:v>33.6</c:v>
                </c:pt>
                <c:pt idx="37" formatCode="0.00">
                  <c:v>31.900000000000002</c:v>
                </c:pt>
                <c:pt idx="38" formatCode="0.00">
                  <c:v>27.2</c:v>
                </c:pt>
                <c:pt idx="39" formatCode="0.00">
                  <c:v>26.9</c:v>
                </c:pt>
                <c:pt idx="40" formatCode="0.00">
                  <c:v>24.3</c:v>
                </c:pt>
                <c:pt idx="41" formatCode="0.00">
                  <c:v>13.200000000000001</c:v>
                </c:pt>
                <c:pt idx="42" formatCode="0.00">
                  <c:v>13.2</c:v>
                </c:pt>
                <c:pt idx="43" formatCode="0.00">
                  <c:v>19</c:v>
                </c:pt>
                <c:pt idx="44" formatCode="0.00">
                  <c:v>11.700000000000001</c:v>
                </c:pt>
                <c:pt idx="45" formatCode="0.00">
                  <c:v>3.5</c:v>
                </c:pt>
                <c:pt idx="46" formatCode="0.00">
                  <c:v>8.6</c:v>
                </c:pt>
                <c:pt idx="47" formatCode="0.00">
                  <c:v>11.5</c:v>
                </c:pt>
                <c:pt idx="48" formatCode="0.00">
                  <c:v>9.6</c:v>
                </c:pt>
                <c:pt idx="49" formatCode="0.00">
                  <c:v>13.2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4448"/>
        <c:axId val="35566720"/>
      </c:lineChart>
      <c:catAx>
        <c:axId val="3554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35566720"/>
        <c:crosses val="autoZero"/>
        <c:auto val="1"/>
        <c:lblAlgn val="ctr"/>
        <c:lblOffset val="100"/>
        <c:noMultiLvlLbl val="0"/>
      </c:catAx>
      <c:valAx>
        <c:axId val="35566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544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Взвешенное!$E$10</c:f>
          <c:strCache>
            <c:ptCount val="1"/>
            <c:pt idx="0">
              <c:v>Взвешенное скользящее среднее (3 периода)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7925708315586762E-2"/>
          <c:y val="0.12079469654317911"/>
          <c:w val="0.93173217425491717"/>
          <c:h val="0.64641929133858267"/>
        </c:manualLayout>
      </c:layout>
      <c:lineChart>
        <c:grouping val="standard"/>
        <c:varyColors val="0"/>
        <c:ser>
          <c:idx val="0"/>
          <c:order val="0"/>
          <c:tx>
            <c:strRef>
              <c:f>Взвешенное!$B$10</c:f>
              <c:strCache>
                <c:ptCount val="1"/>
                <c:pt idx="0">
                  <c:v>Исходный Ряд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5"/>
          </c:marker>
          <c:val>
            <c:numRef>
              <c:f>Взвешенное!$B$11:$B$110</c:f>
              <c:numCache>
                <c:formatCode>General</c:formatCode>
                <c:ptCount val="100"/>
                <c:pt idx="0">
                  <c:v>22</c:v>
                </c:pt>
                <c:pt idx="1">
                  <c:v>15</c:v>
                </c:pt>
                <c:pt idx="2">
                  <c:v>24</c:v>
                </c:pt>
                <c:pt idx="3">
                  <c:v>43</c:v>
                </c:pt>
                <c:pt idx="4">
                  <c:v>47</c:v>
                </c:pt>
                <c:pt idx="5">
                  <c:v>26</c:v>
                </c:pt>
                <c:pt idx="6">
                  <c:v>33</c:v>
                </c:pt>
                <c:pt idx="7">
                  <c:v>46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34</c:v>
                </c:pt>
                <c:pt idx="12">
                  <c:v>46</c:v>
                </c:pt>
                <c:pt idx="13">
                  <c:v>40</c:v>
                </c:pt>
                <c:pt idx="14">
                  <c:v>54</c:v>
                </c:pt>
                <c:pt idx="15">
                  <c:v>58</c:v>
                </c:pt>
                <c:pt idx="16">
                  <c:v>47</c:v>
                </c:pt>
                <c:pt idx="17">
                  <c:v>55</c:v>
                </c:pt>
                <c:pt idx="18">
                  <c:v>56</c:v>
                </c:pt>
                <c:pt idx="19">
                  <c:v>52</c:v>
                </c:pt>
                <c:pt idx="20">
                  <c:v>51</c:v>
                </c:pt>
                <c:pt idx="21">
                  <c:v>42</c:v>
                </c:pt>
                <c:pt idx="22">
                  <c:v>39</c:v>
                </c:pt>
                <c:pt idx="23">
                  <c:v>53</c:v>
                </c:pt>
                <c:pt idx="24">
                  <c:v>32</c:v>
                </c:pt>
                <c:pt idx="25">
                  <c:v>46</c:v>
                </c:pt>
                <c:pt idx="26">
                  <c:v>31</c:v>
                </c:pt>
                <c:pt idx="27">
                  <c:v>24</c:v>
                </c:pt>
                <c:pt idx="28">
                  <c:v>45</c:v>
                </c:pt>
                <c:pt idx="29">
                  <c:v>52</c:v>
                </c:pt>
                <c:pt idx="30">
                  <c:v>40</c:v>
                </c:pt>
                <c:pt idx="31">
                  <c:v>34</c:v>
                </c:pt>
                <c:pt idx="32">
                  <c:v>38</c:v>
                </c:pt>
                <c:pt idx="33">
                  <c:v>35</c:v>
                </c:pt>
                <c:pt idx="34">
                  <c:v>22</c:v>
                </c:pt>
                <c:pt idx="35">
                  <c:v>26</c:v>
                </c:pt>
                <c:pt idx="36">
                  <c:v>42</c:v>
                </c:pt>
                <c:pt idx="37">
                  <c:v>25</c:v>
                </c:pt>
                <c:pt idx="38">
                  <c:v>26</c:v>
                </c:pt>
                <c:pt idx="39">
                  <c:v>28</c:v>
                </c:pt>
                <c:pt idx="40">
                  <c:v>21</c:v>
                </c:pt>
                <c:pt idx="41">
                  <c:v>4</c:v>
                </c:pt>
                <c:pt idx="42">
                  <c:v>19</c:v>
                </c:pt>
                <c:pt idx="43">
                  <c:v>22</c:v>
                </c:pt>
                <c:pt idx="44">
                  <c:v>2</c:v>
                </c:pt>
                <c:pt idx="45">
                  <c:v>1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18</c:v>
                </c:pt>
                <c:pt idx="50">
                  <c:v>28</c:v>
                </c:pt>
                <c:pt idx="51">
                  <c:v>12</c:v>
                </c:pt>
                <c:pt idx="52">
                  <c:v>11</c:v>
                </c:pt>
                <c:pt idx="53">
                  <c:v>21</c:v>
                </c:pt>
                <c:pt idx="54">
                  <c:v>15</c:v>
                </c:pt>
                <c:pt idx="55">
                  <c:v>23</c:v>
                </c:pt>
                <c:pt idx="56">
                  <c:v>24</c:v>
                </c:pt>
                <c:pt idx="57">
                  <c:v>15</c:v>
                </c:pt>
                <c:pt idx="58">
                  <c:v>23</c:v>
                </c:pt>
                <c:pt idx="59">
                  <c:v>31</c:v>
                </c:pt>
                <c:pt idx="60">
                  <c:v>13</c:v>
                </c:pt>
                <c:pt idx="61">
                  <c:v>17</c:v>
                </c:pt>
                <c:pt idx="62">
                  <c:v>25</c:v>
                </c:pt>
                <c:pt idx="63">
                  <c:v>35</c:v>
                </c:pt>
                <c:pt idx="64">
                  <c:v>36</c:v>
                </c:pt>
                <c:pt idx="65">
                  <c:v>42</c:v>
                </c:pt>
                <c:pt idx="66">
                  <c:v>44</c:v>
                </c:pt>
                <c:pt idx="67">
                  <c:v>33</c:v>
                </c:pt>
                <c:pt idx="68">
                  <c:v>37</c:v>
                </c:pt>
                <c:pt idx="69">
                  <c:v>45</c:v>
                </c:pt>
                <c:pt idx="70">
                  <c:v>57</c:v>
                </c:pt>
                <c:pt idx="71">
                  <c:v>55</c:v>
                </c:pt>
                <c:pt idx="72">
                  <c:v>59</c:v>
                </c:pt>
                <c:pt idx="73">
                  <c:v>46</c:v>
                </c:pt>
                <c:pt idx="74">
                  <c:v>55</c:v>
                </c:pt>
                <c:pt idx="75">
                  <c:v>41</c:v>
                </c:pt>
                <c:pt idx="76">
                  <c:v>55</c:v>
                </c:pt>
                <c:pt idx="77">
                  <c:v>55</c:v>
                </c:pt>
                <c:pt idx="78">
                  <c:v>59</c:v>
                </c:pt>
                <c:pt idx="79">
                  <c:v>74</c:v>
                </c:pt>
                <c:pt idx="80">
                  <c:v>54</c:v>
                </c:pt>
                <c:pt idx="81">
                  <c:v>67</c:v>
                </c:pt>
                <c:pt idx="82">
                  <c:v>44</c:v>
                </c:pt>
                <c:pt idx="83">
                  <c:v>62</c:v>
                </c:pt>
                <c:pt idx="84">
                  <c:v>83</c:v>
                </c:pt>
                <c:pt idx="85">
                  <c:v>52</c:v>
                </c:pt>
                <c:pt idx="86">
                  <c:v>74</c:v>
                </c:pt>
                <c:pt idx="87">
                  <c:v>65</c:v>
                </c:pt>
                <c:pt idx="88">
                  <c:v>66</c:v>
                </c:pt>
                <c:pt idx="89">
                  <c:v>51</c:v>
                </c:pt>
                <c:pt idx="90">
                  <c:v>60</c:v>
                </c:pt>
                <c:pt idx="91">
                  <c:v>56</c:v>
                </c:pt>
                <c:pt idx="92">
                  <c:v>49</c:v>
                </c:pt>
                <c:pt idx="93">
                  <c:v>20</c:v>
                </c:pt>
                <c:pt idx="94">
                  <c:v>62</c:v>
                </c:pt>
                <c:pt idx="95">
                  <c:v>36</c:v>
                </c:pt>
                <c:pt idx="96">
                  <c:v>45</c:v>
                </c:pt>
                <c:pt idx="97">
                  <c:v>47</c:v>
                </c:pt>
                <c:pt idx="98">
                  <c:v>30</c:v>
                </c:pt>
                <c:pt idx="9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Взвешенное!$C$10</c:f>
              <c:strCache>
                <c:ptCount val="1"/>
                <c:pt idx="0">
                  <c:v>Сглаженный ряд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val>
            <c:numRef>
              <c:f>Взвешенное!$C$11:$C$110</c:f>
              <c:numCache>
                <c:formatCode>0.00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20.666666666666664</c:v>
                </c:pt>
                <c:pt idx="3">
                  <c:v>32</c:v>
                </c:pt>
                <c:pt idx="4">
                  <c:v>41.833333333333329</c:v>
                </c:pt>
                <c:pt idx="5">
                  <c:v>35.833333333333329</c:v>
                </c:pt>
                <c:pt idx="6">
                  <c:v>33</c:v>
                </c:pt>
                <c:pt idx="7">
                  <c:v>38.333333333333329</c:v>
                </c:pt>
                <c:pt idx="8">
                  <c:v>41.333333333333329</c:v>
                </c:pt>
                <c:pt idx="9">
                  <c:v>44.333333333333329</c:v>
                </c:pt>
                <c:pt idx="10">
                  <c:v>42.666666666666664</c:v>
                </c:pt>
                <c:pt idx="11">
                  <c:v>38.333333333333329</c:v>
                </c:pt>
                <c:pt idx="12">
                  <c:v>41.166666666666664</c:v>
                </c:pt>
                <c:pt idx="13">
                  <c:v>41</c:v>
                </c:pt>
                <c:pt idx="14">
                  <c:v>48</c:v>
                </c:pt>
                <c:pt idx="15">
                  <c:v>53.666666666666664</c:v>
                </c:pt>
                <c:pt idx="16">
                  <c:v>51.833333333333329</c:v>
                </c:pt>
                <c:pt idx="17">
                  <c:v>52.833333333333329</c:v>
                </c:pt>
                <c:pt idx="18">
                  <c:v>54.166666666666664</c:v>
                </c:pt>
                <c:pt idx="19">
                  <c:v>53.833333333333329</c:v>
                </c:pt>
                <c:pt idx="20">
                  <c:v>52.166666666666664</c:v>
                </c:pt>
                <c:pt idx="21">
                  <c:v>46.666666666666664</c:v>
                </c:pt>
                <c:pt idx="22">
                  <c:v>42</c:v>
                </c:pt>
                <c:pt idx="23">
                  <c:v>46.5</c:v>
                </c:pt>
                <c:pt idx="24">
                  <c:v>40.166666666666664</c:v>
                </c:pt>
                <c:pt idx="25">
                  <c:v>42.5</c:v>
                </c:pt>
                <c:pt idx="26">
                  <c:v>36.166666666666664</c:v>
                </c:pt>
                <c:pt idx="27">
                  <c:v>30</c:v>
                </c:pt>
                <c:pt idx="28">
                  <c:v>35.666666666666664</c:v>
                </c:pt>
                <c:pt idx="29">
                  <c:v>45</c:v>
                </c:pt>
                <c:pt idx="30">
                  <c:v>44.833333333333329</c:v>
                </c:pt>
                <c:pt idx="31">
                  <c:v>39</c:v>
                </c:pt>
                <c:pt idx="32">
                  <c:v>37</c:v>
                </c:pt>
                <c:pt idx="33">
                  <c:v>35.833333333333329</c:v>
                </c:pt>
                <c:pt idx="34">
                  <c:v>29</c:v>
                </c:pt>
                <c:pt idx="35">
                  <c:v>26.166666666666664</c:v>
                </c:pt>
                <c:pt idx="36">
                  <c:v>33.333333333333329</c:v>
                </c:pt>
                <c:pt idx="37">
                  <c:v>30.833333333333332</c:v>
                </c:pt>
                <c:pt idx="38">
                  <c:v>28.333333333333332</c:v>
                </c:pt>
                <c:pt idx="39">
                  <c:v>26.833333333333332</c:v>
                </c:pt>
                <c:pt idx="40">
                  <c:v>24.166666666666664</c:v>
                </c:pt>
                <c:pt idx="41">
                  <c:v>13.666666666666666</c:v>
                </c:pt>
                <c:pt idx="42">
                  <c:v>14.333333333333332</c:v>
                </c:pt>
                <c:pt idx="43">
                  <c:v>18</c:v>
                </c:pt>
                <c:pt idx="44">
                  <c:v>11.5</c:v>
                </c:pt>
                <c:pt idx="45">
                  <c:v>4.833333333333333</c:v>
                </c:pt>
                <c:pt idx="46">
                  <c:v>8.6666666666666661</c:v>
                </c:pt>
                <c:pt idx="47">
                  <c:v>10.5</c:v>
                </c:pt>
                <c:pt idx="48">
                  <c:v>10</c:v>
                </c:pt>
                <c:pt idx="49">
                  <c:v>13.333333333333332</c:v>
                </c:pt>
                <c:pt idx="50">
                  <c:v>21.333333333333332</c:v>
                </c:pt>
                <c:pt idx="51">
                  <c:v>18.333333333333332</c:v>
                </c:pt>
                <c:pt idx="52">
                  <c:v>14.166666666666666</c:v>
                </c:pt>
                <c:pt idx="53">
                  <c:v>16.166666666666664</c:v>
                </c:pt>
                <c:pt idx="54">
                  <c:v>16.333333333333336</c:v>
                </c:pt>
                <c:pt idx="55">
                  <c:v>20</c:v>
                </c:pt>
                <c:pt idx="56">
                  <c:v>22.166666666666664</c:v>
                </c:pt>
                <c:pt idx="57">
                  <c:v>19.333333333333332</c:v>
                </c:pt>
                <c:pt idx="58">
                  <c:v>20.5</c:v>
                </c:pt>
                <c:pt idx="59">
                  <c:v>25.666666666666664</c:v>
                </c:pt>
                <c:pt idx="60">
                  <c:v>20.666666666666664</c:v>
                </c:pt>
                <c:pt idx="61">
                  <c:v>18</c:v>
                </c:pt>
                <c:pt idx="62">
                  <c:v>20.333333333333332</c:v>
                </c:pt>
                <c:pt idx="63">
                  <c:v>28.666666666666664</c:v>
                </c:pt>
                <c:pt idx="64">
                  <c:v>33.833333333333329</c:v>
                </c:pt>
                <c:pt idx="65">
                  <c:v>38.833333333333329</c:v>
                </c:pt>
                <c:pt idx="66">
                  <c:v>42</c:v>
                </c:pt>
                <c:pt idx="67">
                  <c:v>38.166666666666664</c:v>
                </c:pt>
                <c:pt idx="68">
                  <c:v>36.833333333333329</c:v>
                </c:pt>
                <c:pt idx="69">
                  <c:v>40.333333333333329</c:v>
                </c:pt>
                <c:pt idx="70">
                  <c:v>49.666666666666664</c:v>
                </c:pt>
                <c:pt idx="71">
                  <c:v>54</c:v>
                </c:pt>
                <c:pt idx="72">
                  <c:v>57.333333333333329</c:v>
                </c:pt>
                <c:pt idx="73">
                  <c:v>51.833333333333329</c:v>
                </c:pt>
                <c:pt idx="74">
                  <c:v>52.666666666666664</c:v>
                </c:pt>
                <c:pt idx="75">
                  <c:v>46.5</c:v>
                </c:pt>
                <c:pt idx="76">
                  <c:v>50.333333333333329</c:v>
                </c:pt>
                <c:pt idx="77">
                  <c:v>52.666666666666664</c:v>
                </c:pt>
                <c:pt idx="78">
                  <c:v>57</c:v>
                </c:pt>
                <c:pt idx="79">
                  <c:v>65.833333333333329</c:v>
                </c:pt>
                <c:pt idx="80">
                  <c:v>61.5</c:v>
                </c:pt>
                <c:pt idx="81">
                  <c:v>63.833333333333329</c:v>
                </c:pt>
                <c:pt idx="82">
                  <c:v>53.333333333333329</c:v>
                </c:pt>
                <c:pt idx="83">
                  <c:v>56.833333333333329</c:v>
                </c:pt>
                <c:pt idx="84">
                  <c:v>69.5</c:v>
                </c:pt>
                <c:pt idx="85">
                  <c:v>64</c:v>
                </c:pt>
                <c:pt idx="86">
                  <c:v>68.166666666666657</c:v>
                </c:pt>
                <c:pt idx="87">
                  <c:v>65.833333333333329</c:v>
                </c:pt>
                <c:pt idx="88">
                  <c:v>67</c:v>
                </c:pt>
                <c:pt idx="89">
                  <c:v>58.333333333333329</c:v>
                </c:pt>
                <c:pt idx="90">
                  <c:v>58</c:v>
                </c:pt>
                <c:pt idx="91">
                  <c:v>56.5</c:v>
                </c:pt>
                <c:pt idx="92">
                  <c:v>53.166666666666664</c:v>
                </c:pt>
                <c:pt idx="93">
                  <c:v>35.666666666666664</c:v>
                </c:pt>
                <c:pt idx="94">
                  <c:v>45.833333333333329</c:v>
                </c:pt>
                <c:pt idx="95">
                  <c:v>42</c:v>
                </c:pt>
                <c:pt idx="96">
                  <c:v>44.833333333333329</c:v>
                </c:pt>
                <c:pt idx="97">
                  <c:v>44.5</c:v>
                </c:pt>
                <c:pt idx="98">
                  <c:v>38.166666666666664</c:v>
                </c:pt>
                <c:pt idx="99">
                  <c:v>35.833333333333329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73088"/>
        <c:axId val="109274624"/>
      </c:lineChart>
      <c:catAx>
        <c:axId val="10927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9274624"/>
        <c:crosses val="autoZero"/>
        <c:auto val="1"/>
        <c:lblAlgn val="ctr"/>
        <c:lblOffset val="100"/>
        <c:noMultiLvlLbl val="0"/>
      </c:catAx>
      <c:valAx>
        <c:axId val="10927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273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28624600051932E-2"/>
          <c:y val="0.82197351467430213"/>
          <c:w val="0.93679447859414111"/>
          <c:h val="0.159844667143879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'Центрированное Взвешенное'!$E$10</c:f>
          <c:strCache>
            <c:ptCount val="1"/>
            <c:pt idx="0">
              <c:v>Центрированное взвешенное скользящее среднее (5 периодов)</c:v>
            </c:pt>
          </c:strCache>
        </c:strRef>
      </c:tx>
      <c:layout/>
      <c:overlay val="1"/>
      <c:txPr>
        <a:bodyPr/>
        <a:lstStyle/>
        <a:p>
          <a:pPr>
            <a:defRPr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7925708315586762E-2"/>
          <c:y val="0.12079469654317911"/>
          <c:w val="0.93173217425491717"/>
          <c:h val="0.64641929133858267"/>
        </c:manualLayout>
      </c:layout>
      <c:lineChart>
        <c:grouping val="standard"/>
        <c:varyColors val="0"/>
        <c:ser>
          <c:idx val="0"/>
          <c:order val="0"/>
          <c:tx>
            <c:strRef>
              <c:f>'Центрированное Взвешенное'!$B$10</c:f>
              <c:strCache>
                <c:ptCount val="1"/>
                <c:pt idx="0">
                  <c:v>Исходный Ряд</c:v>
                </c:pt>
              </c:strCache>
            </c:strRef>
          </c:tx>
          <c:spPr>
            <a:ln w="19050">
              <a:solidFill>
                <a:schemeClr val="tx2"/>
              </a:solidFill>
            </a:ln>
          </c:spPr>
          <c:marker>
            <c:symbol val="circle"/>
            <c:size val="5"/>
          </c:marker>
          <c:val>
            <c:numRef>
              <c:f>'Центрированное Взвешенное'!$B$11:$B$110</c:f>
              <c:numCache>
                <c:formatCode>General</c:formatCode>
                <c:ptCount val="100"/>
                <c:pt idx="0">
                  <c:v>22</c:v>
                </c:pt>
                <c:pt idx="1">
                  <c:v>15</c:v>
                </c:pt>
                <c:pt idx="2">
                  <c:v>24</c:v>
                </c:pt>
                <c:pt idx="3">
                  <c:v>43</c:v>
                </c:pt>
                <c:pt idx="4">
                  <c:v>47</c:v>
                </c:pt>
                <c:pt idx="5">
                  <c:v>26</c:v>
                </c:pt>
                <c:pt idx="6">
                  <c:v>33</c:v>
                </c:pt>
                <c:pt idx="7">
                  <c:v>46</c:v>
                </c:pt>
                <c:pt idx="8">
                  <c:v>41</c:v>
                </c:pt>
                <c:pt idx="9">
                  <c:v>46</c:v>
                </c:pt>
                <c:pt idx="10">
                  <c:v>41</c:v>
                </c:pt>
                <c:pt idx="11">
                  <c:v>34</c:v>
                </c:pt>
                <c:pt idx="12">
                  <c:v>46</c:v>
                </c:pt>
                <c:pt idx="13">
                  <c:v>40</c:v>
                </c:pt>
                <c:pt idx="14">
                  <c:v>54</c:v>
                </c:pt>
                <c:pt idx="15">
                  <c:v>58</c:v>
                </c:pt>
                <c:pt idx="16">
                  <c:v>47</c:v>
                </c:pt>
                <c:pt idx="17">
                  <c:v>55</c:v>
                </c:pt>
                <c:pt idx="18">
                  <c:v>56</c:v>
                </c:pt>
                <c:pt idx="19">
                  <c:v>52</c:v>
                </c:pt>
                <c:pt idx="20">
                  <c:v>51</c:v>
                </c:pt>
                <c:pt idx="21">
                  <c:v>42</c:v>
                </c:pt>
                <c:pt idx="22">
                  <c:v>39</c:v>
                </c:pt>
                <c:pt idx="23">
                  <c:v>53</c:v>
                </c:pt>
                <c:pt idx="24">
                  <c:v>32</c:v>
                </c:pt>
                <c:pt idx="25">
                  <c:v>46</c:v>
                </c:pt>
                <c:pt idx="26">
                  <c:v>31</c:v>
                </c:pt>
                <c:pt idx="27">
                  <c:v>24</c:v>
                </c:pt>
                <c:pt idx="28">
                  <c:v>45</c:v>
                </c:pt>
                <c:pt idx="29">
                  <c:v>52</c:v>
                </c:pt>
                <c:pt idx="30">
                  <c:v>40</c:v>
                </c:pt>
                <c:pt idx="31">
                  <c:v>34</c:v>
                </c:pt>
                <c:pt idx="32">
                  <c:v>38</c:v>
                </c:pt>
                <c:pt idx="33">
                  <c:v>35</c:v>
                </c:pt>
                <c:pt idx="34">
                  <c:v>22</c:v>
                </c:pt>
                <c:pt idx="35">
                  <c:v>26</c:v>
                </c:pt>
                <c:pt idx="36">
                  <c:v>42</c:v>
                </c:pt>
                <c:pt idx="37">
                  <c:v>25</c:v>
                </c:pt>
                <c:pt idx="38">
                  <c:v>26</c:v>
                </c:pt>
                <c:pt idx="39">
                  <c:v>28</c:v>
                </c:pt>
                <c:pt idx="40">
                  <c:v>21</c:v>
                </c:pt>
                <c:pt idx="41">
                  <c:v>4</c:v>
                </c:pt>
                <c:pt idx="42">
                  <c:v>19</c:v>
                </c:pt>
                <c:pt idx="43">
                  <c:v>22</c:v>
                </c:pt>
                <c:pt idx="44">
                  <c:v>2</c:v>
                </c:pt>
                <c:pt idx="45">
                  <c:v>1</c:v>
                </c:pt>
                <c:pt idx="46">
                  <c:v>16</c:v>
                </c:pt>
                <c:pt idx="47">
                  <c:v>10</c:v>
                </c:pt>
                <c:pt idx="48">
                  <c:v>8</c:v>
                </c:pt>
                <c:pt idx="49">
                  <c:v>18</c:v>
                </c:pt>
                <c:pt idx="50">
                  <c:v>28</c:v>
                </c:pt>
                <c:pt idx="51">
                  <c:v>12</c:v>
                </c:pt>
                <c:pt idx="52">
                  <c:v>11</c:v>
                </c:pt>
                <c:pt idx="53">
                  <c:v>21</c:v>
                </c:pt>
                <c:pt idx="54">
                  <c:v>15</c:v>
                </c:pt>
                <c:pt idx="55">
                  <c:v>23</c:v>
                </c:pt>
                <c:pt idx="56">
                  <c:v>24</c:v>
                </c:pt>
                <c:pt idx="57">
                  <c:v>15</c:v>
                </c:pt>
                <c:pt idx="58">
                  <c:v>23</c:v>
                </c:pt>
                <c:pt idx="59">
                  <c:v>31</c:v>
                </c:pt>
                <c:pt idx="60">
                  <c:v>13</c:v>
                </c:pt>
                <c:pt idx="61">
                  <c:v>17</c:v>
                </c:pt>
                <c:pt idx="62">
                  <c:v>25</c:v>
                </c:pt>
                <c:pt idx="63">
                  <c:v>35</c:v>
                </c:pt>
                <c:pt idx="64">
                  <c:v>36</c:v>
                </c:pt>
                <c:pt idx="65">
                  <c:v>42</c:v>
                </c:pt>
                <c:pt idx="66">
                  <c:v>44</c:v>
                </c:pt>
                <c:pt idx="67">
                  <c:v>33</c:v>
                </c:pt>
                <c:pt idx="68">
                  <c:v>37</c:v>
                </c:pt>
                <c:pt idx="69">
                  <c:v>45</c:v>
                </c:pt>
                <c:pt idx="70">
                  <c:v>57</c:v>
                </c:pt>
                <c:pt idx="71">
                  <c:v>55</c:v>
                </c:pt>
                <c:pt idx="72">
                  <c:v>59</c:v>
                </c:pt>
                <c:pt idx="73">
                  <c:v>46</c:v>
                </c:pt>
                <c:pt idx="74">
                  <c:v>55</c:v>
                </c:pt>
                <c:pt idx="75">
                  <c:v>41</c:v>
                </c:pt>
                <c:pt idx="76">
                  <c:v>55</c:v>
                </c:pt>
                <c:pt idx="77">
                  <c:v>55</c:v>
                </c:pt>
                <c:pt idx="78">
                  <c:v>59</c:v>
                </c:pt>
                <c:pt idx="79">
                  <c:v>74</c:v>
                </c:pt>
                <c:pt idx="80">
                  <c:v>54</c:v>
                </c:pt>
                <c:pt idx="81">
                  <c:v>67</c:v>
                </c:pt>
                <c:pt idx="82">
                  <c:v>44</c:v>
                </c:pt>
                <c:pt idx="83">
                  <c:v>62</c:v>
                </c:pt>
                <c:pt idx="84">
                  <c:v>83</c:v>
                </c:pt>
                <c:pt idx="85">
                  <c:v>52</c:v>
                </c:pt>
                <c:pt idx="86">
                  <c:v>74</c:v>
                </c:pt>
                <c:pt idx="87">
                  <c:v>65</c:v>
                </c:pt>
                <c:pt idx="88">
                  <c:v>66</c:v>
                </c:pt>
                <c:pt idx="89">
                  <c:v>51</c:v>
                </c:pt>
                <c:pt idx="90">
                  <c:v>60</c:v>
                </c:pt>
                <c:pt idx="91">
                  <c:v>56</c:v>
                </c:pt>
                <c:pt idx="92">
                  <c:v>49</c:v>
                </c:pt>
                <c:pt idx="93">
                  <c:v>20</c:v>
                </c:pt>
                <c:pt idx="94">
                  <c:v>62</c:v>
                </c:pt>
                <c:pt idx="95">
                  <c:v>36</c:v>
                </c:pt>
                <c:pt idx="96">
                  <c:v>45</c:v>
                </c:pt>
                <c:pt idx="97">
                  <c:v>47</c:v>
                </c:pt>
                <c:pt idx="98">
                  <c:v>30</c:v>
                </c:pt>
                <c:pt idx="99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'Центрированное Взвешенное'!$C$10</c:f>
              <c:strCache>
                <c:ptCount val="1"/>
                <c:pt idx="0">
                  <c:v>Сглаженный ряд</c:v>
                </c:pt>
              </c:strCache>
            </c:strRef>
          </c:tx>
          <c:spPr>
            <a:ln w="19050"/>
          </c:spPr>
          <c:marker>
            <c:symbol val="circle"/>
            <c:size val="4"/>
          </c:marker>
          <c:val>
            <c:numRef>
              <c:f>'Центрированное Взвешенное'!$C$11:$C$110</c:f>
              <c:numCache>
                <c:formatCode>0.00</c:formatCode>
                <c:ptCount val="100"/>
                <c:pt idx="0">
                  <c:v>#N/A</c:v>
                </c:pt>
                <c:pt idx="1">
                  <c:v>#N/A</c:v>
                </c:pt>
                <c:pt idx="2">
                  <c:v>28.354604663473033</c:v>
                </c:pt>
                <c:pt idx="3">
                  <c:v>35.220407308386157</c:v>
                </c:pt>
                <c:pt idx="4">
                  <c:v>37.546016363114951</c:v>
                </c:pt>
                <c:pt idx="5">
                  <c:v>36.178111710938296</c:v>
                </c:pt>
                <c:pt idx="6">
                  <c:v>36.481521727432003</c:v>
                </c:pt>
                <c:pt idx="7">
                  <c:v>39.806808301748283</c:v>
                </c:pt>
                <c:pt idx="8">
                  <c:v>42.674390945271213</c:v>
                </c:pt>
                <c:pt idx="9">
                  <c:v>42.477185800796498</c:v>
                </c:pt>
                <c:pt idx="10">
                  <c:v>40.979353764114244</c:v>
                </c:pt>
                <c:pt idx="11">
                  <c:v>40.249725397542903</c:v>
                </c:pt>
                <c:pt idx="12">
                  <c:v>41.932495043770423</c:v>
                </c:pt>
                <c:pt idx="13">
                  <c:v>45.936574446047629</c:v>
                </c:pt>
                <c:pt idx="14">
                  <c:v>50.199922312706668</c:v>
                </c:pt>
                <c:pt idx="15">
                  <c:v>52.438515213104914</c:v>
                </c:pt>
                <c:pt idx="16">
                  <c:v>53.064883072149684</c:v>
                </c:pt>
                <c:pt idx="17">
                  <c:v>53.31036782720912</c:v>
                </c:pt>
                <c:pt idx="18">
                  <c:v>53.499223598825338</c:v>
                </c:pt>
                <c:pt idx="19">
                  <c:v>52.077179935176936</c:v>
                </c:pt>
                <c:pt idx="20">
                  <c:v>48.422043663648402</c:v>
                </c:pt>
                <c:pt idx="21">
                  <c:v>45.389100564735386</c:v>
                </c:pt>
                <c:pt idx="22">
                  <c:v>43.565498233118092</c:v>
                </c:pt>
                <c:pt idx="23">
                  <c:v>42.888258207506503</c:v>
                </c:pt>
                <c:pt idx="24">
                  <c:v>41.002687840134129</c:v>
                </c:pt>
                <c:pt idx="25">
                  <c:v>37.61377784370282</c:v>
                </c:pt>
                <c:pt idx="26">
                  <c:v>34.317325637924519</c:v>
                </c:pt>
                <c:pt idx="27">
                  <c:v>35.379586825994281</c:v>
                </c:pt>
                <c:pt idx="28">
                  <c:v>39.864733563182547</c:v>
                </c:pt>
                <c:pt idx="29">
                  <c:v>43.162482046951894</c:v>
                </c:pt>
                <c:pt idx="30">
                  <c:v>41.725519636196317</c:v>
                </c:pt>
                <c:pt idx="31">
                  <c:v>38.169762338079806</c:v>
                </c:pt>
                <c:pt idx="32">
                  <c:v>35.016471549456512</c:v>
                </c:pt>
                <c:pt idx="33">
                  <c:v>31.662028126189728</c:v>
                </c:pt>
                <c:pt idx="34">
                  <c:v>29.430554276713139</c:v>
                </c:pt>
                <c:pt idx="35">
                  <c:v>29.635881597785872</c:v>
                </c:pt>
                <c:pt idx="36">
                  <c:v>30.707429328336261</c:v>
                </c:pt>
                <c:pt idx="37">
                  <c:v>29.714453095105885</c:v>
                </c:pt>
                <c:pt idx="38">
                  <c:v>27.258008814347175</c:v>
                </c:pt>
                <c:pt idx="39">
                  <c:v>23.332244385031697</c:v>
                </c:pt>
                <c:pt idx="40">
                  <c:v>18.86350324124572</c:v>
                </c:pt>
                <c:pt idx="41">
                  <c:v>15.605721623159013</c:v>
                </c:pt>
                <c:pt idx="42">
                  <c:v>14.717170263337831</c:v>
                </c:pt>
                <c:pt idx="43">
                  <c:v>12.843926087090544</c:v>
                </c:pt>
                <c:pt idx="44">
                  <c:v>9.4512005125988914</c:v>
                </c:pt>
                <c:pt idx="45">
                  <c:v>7.6346512758490386</c:v>
                </c:pt>
                <c:pt idx="46">
                  <c:v>8.8978379023018164</c:v>
                </c:pt>
                <c:pt idx="47">
                  <c:v>10.873082936041037</c:v>
                </c:pt>
                <c:pt idx="48">
                  <c:v>13.484304851718157</c:v>
                </c:pt>
                <c:pt idx="49">
                  <c:v>16.706103722247395</c:v>
                </c:pt>
                <c:pt idx="50">
                  <c:v>18.304640338430541</c:v>
                </c:pt>
                <c:pt idx="51">
                  <c:v>17.006957810715406</c:v>
                </c:pt>
                <c:pt idx="52">
                  <c:v>15.595980688157445</c:v>
                </c:pt>
                <c:pt idx="53">
                  <c:v>16.491035466173098</c:v>
                </c:pt>
                <c:pt idx="54">
                  <c:v>18.841370159064851</c:v>
                </c:pt>
                <c:pt idx="55">
                  <c:v>20.386156200242969</c:v>
                </c:pt>
                <c:pt idx="56">
                  <c:v>20.662028126189732</c:v>
                </c:pt>
                <c:pt idx="57">
                  <c:v>21.321500324353767</c:v>
                </c:pt>
                <c:pt idx="58">
                  <c:v>22.168209535730472</c:v>
                </c:pt>
                <c:pt idx="59">
                  <c:v>21.951588477306835</c:v>
                </c:pt>
                <c:pt idx="60">
                  <c:v>20.343538122382601</c:v>
                </c:pt>
                <c:pt idx="61">
                  <c:v>20.922981305029317</c:v>
                </c:pt>
                <c:pt idx="62">
                  <c:v>25.390330886672217</c:v>
                </c:pt>
                <c:pt idx="63">
                  <c:v>31.810982988177535</c:v>
                </c:pt>
                <c:pt idx="64">
                  <c:v>36.929616635332216</c:v>
                </c:pt>
                <c:pt idx="65">
                  <c:v>39.555757298116525</c:v>
                </c:pt>
                <c:pt idx="66">
                  <c:v>39.475794238653421</c:v>
                </c:pt>
                <c:pt idx="67">
                  <c:v>38.5614847868951</c:v>
                </c:pt>
                <c:pt idx="68">
                  <c:v>40.460875491546247</c:v>
                </c:pt>
                <c:pt idx="69">
                  <c:v>45.780661773344427</c:v>
                </c:pt>
                <c:pt idx="70">
                  <c:v>51.957154725879164</c:v>
                </c:pt>
                <c:pt idx="71">
                  <c:v>54.692254056870809</c:v>
                </c:pt>
                <c:pt idx="72">
                  <c:v>54.342080604185306</c:v>
                </c:pt>
                <c:pt idx="73">
                  <c:v>51.679957193843542</c:v>
                </c:pt>
                <c:pt idx="74">
                  <c:v>49.81803608304498</c:v>
                </c:pt>
                <c:pt idx="75">
                  <c:v>49.514530782399227</c:v>
                </c:pt>
                <c:pt idx="76">
                  <c:v>51.990420305204687</c:v>
                </c:pt>
                <c:pt idx="77">
                  <c:v>56.427609912220731</c:v>
                </c:pt>
                <c:pt idx="78">
                  <c:v>60.82334580725901</c:v>
                </c:pt>
                <c:pt idx="79">
                  <c:v>63.148888905933582</c:v>
                </c:pt>
                <c:pt idx="80">
                  <c:v>61.503303001102545</c:v>
                </c:pt>
                <c:pt idx="81">
                  <c:v>58.495305436754386</c:v>
                </c:pt>
                <c:pt idx="82">
                  <c:v>58.425053984195031</c:v>
                </c:pt>
                <c:pt idx="83">
                  <c:v>62.262022260570163</c:v>
                </c:pt>
                <c:pt idx="84">
                  <c:v>66.012230906973059</c:v>
                </c:pt>
                <c:pt idx="85">
                  <c:v>66.918616050296009</c:v>
                </c:pt>
                <c:pt idx="86">
                  <c:v>66.609764397479836</c:v>
                </c:pt>
                <c:pt idx="87">
                  <c:v>64.918388854035527</c:v>
                </c:pt>
                <c:pt idx="88">
                  <c:v>62.32282593044264</c:v>
                </c:pt>
                <c:pt idx="89">
                  <c:v>58.54902668366158</c:v>
                </c:pt>
                <c:pt idx="90">
                  <c:v>56.400005865619576</c:v>
                </c:pt>
                <c:pt idx="91">
                  <c:v>51.486604255385572</c:v>
                </c:pt>
                <c:pt idx="92">
                  <c:v>45.907835361661682</c:v>
                </c:pt>
                <c:pt idx="93">
                  <c:v>41.943598212817243</c:v>
                </c:pt>
                <c:pt idx="94">
                  <c:v>42.81379544056152</c:v>
                </c:pt>
                <c:pt idx="95">
                  <c:v>43.986055050471371</c:v>
                </c:pt>
                <c:pt idx="96">
                  <c:v>43.495210152602347</c:v>
                </c:pt>
                <c:pt idx="97">
                  <c:v>40.380589951670636</c:v>
                </c:pt>
                <c:pt idx="98">
                  <c:v>#N/A</c:v>
                </c:pt>
                <c:pt idx="9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90208"/>
        <c:axId val="189174912"/>
      </c:lineChart>
      <c:catAx>
        <c:axId val="1893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89174912"/>
        <c:crosses val="autoZero"/>
        <c:auto val="1"/>
        <c:lblAlgn val="ctr"/>
        <c:lblOffset val="100"/>
        <c:noMultiLvlLbl val="0"/>
      </c:catAx>
      <c:valAx>
        <c:axId val="189174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902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28624600051932E-2"/>
          <c:y val="0.82197351467430213"/>
          <c:w val="0.93679447859414111"/>
          <c:h val="0.1598446671438797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30" min="2" page="10" val="3"/>
</file>

<file path=xl/ctrlProps/ctrlProp2.xml><?xml version="1.0" encoding="utf-8"?>
<formControlPr xmlns="http://schemas.microsoft.com/office/spreadsheetml/2009/9/main" objectType="Spin" dx="16" fmlaLink="$C$8" max="30" min="2" page="10" val="15"/>
</file>

<file path=xl/ctrlProps/ctrlProp3.xml><?xml version="1.0" encoding="utf-8"?>
<formControlPr xmlns="http://schemas.microsoft.com/office/spreadsheetml/2009/9/main" objectType="Spin" dx="16" fmlaLink="$C$8" max="30" min="2" page="10" val="3"/>
</file>

<file path=xl/ctrlProps/ctrlProp4.xml><?xml version="1.0" encoding="utf-8"?>
<formControlPr xmlns="http://schemas.microsoft.com/office/spreadsheetml/2009/9/main" objectType="Spin" dx="16" fmlaLink="$C$8" max="30" min="2" page="1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17</xdr:col>
      <xdr:colOff>0</xdr:colOff>
      <xdr:row>34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</xdr:colOff>
          <xdr:row>7</xdr:row>
          <xdr:rowOff>28575</xdr:rowOff>
        </xdr:from>
        <xdr:to>
          <xdr:col>4</xdr:col>
          <xdr:colOff>419100</xdr:colOff>
          <xdr:row>7</xdr:row>
          <xdr:rowOff>542925</xdr:rowOff>
        </xdr:to>
        <xdr:sp macro="" textlink="">
          <xdr:nvSpPr>
            <xdr:cNvPr id="24577" name="Spinner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16</xdr:col>
      <xdr:colOff>0</xdr:colOff>
      <xdr:row>34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18</xdr:col>
      <xdr:colOff>145676</xdr:colOff>
      <xdr:row>35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7</xdr:row>
          <xdr:rowOff>28575</xdr:rowOff>
        </xdr:from>
        <xdr:to>
          <xdr:col>3</xdr:col>
          <xdr:colOff>419100</xdr:colOff>
          <xdr:row>7</xdr:row>
          <xdr:rowOff>542925</xdr:rowOff>
        </xdr:to>
        <xdr:sp macro="" textlink="">
          <xdr:nvSpPr>
            <xdr:cNvPr id="27649" name="Spinner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13</xdr:row>
      <xdr:rowOff>0</xdr:rowOff>
    </xdr:from>
    <xdr:to>
      <xdr:col>16</xdr:col>
      <xdr:colOff>0</xdr:colOff>
      <xdr:row>33</xdr:row>
      <xdr:rowOff>190499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7</xdr:row>
          <xdr:rowOff>28575</xdr:rowOff>
        </xdr:from>
        <xdr:to>
          <xdr:col>3</xdr:col>
          <xdr:colOff>419100</xdr:colOff>
          <xdr:row>7</xdr:row>
          <xdr:rowOff>542925</xdr:rowOff>
        </xdr:to>
        <xdr:sp macro="" textlink="">
          <xdr:nvSpPr>
            <xdr:cNvPr id="28673" name="Spinner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16</xdr:col>
      <xdr:colOff>0</xdr:colOff>
      <xdr:row>35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47625</xdr:colOff>
          <xdr:row>7</xdr:row>
          <xdr:rowOff>28575</xdr:rowOff>
        </xdr:from>
        <xdr:to>
          <xdr:col>3</xdr:col>
          <xdr:colOff>419100</xdr:colOff>
          <xdr:row>7</xdr:row>
          <xdr:rowOff>542925</xdr:rowOff>
        </xdr:to>
        <xdr:sp macro="" textlink="">
          <xdr:nvSpPr>
            <xdr:cNvPr id="29697" name="Spinner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5</xdr:row>
      <xdr:rowOff>561975</xdr:rowOff>
    </xdr:from>
    <xdr:to>
      <xdr:col>2</xdr:col>
      <xdr:colOff>47624</xdr:colOff>
      <xdr:row>10</xdr:row>
      <xdr:rowOff>19050</xdr:rowOff>
    </xdr:to>
    <xdr:sp macro="" textlink="">
      <xdr:nvSpPr>
        <xdr:cNvPr id="3" name="Выноска 1 2"/>
        <xdr:cNvSpPr/>
      </xdr:nvSpPr>
      <xdr:spPr>
        <a:xfrm>
          <a:off x="1209675" y="1714500"/>
          <a:ext cx="285749" cy="790575"/>
        </a:xfrm>
        <a:prstGeom prst="borderCallout1">
          <a:avLst>
            <a:gd name="adj1" fmla="val 39663"/>
            <a:gd name="adj2" fmla="val 90202"/>
            <a:gd name="adj3" fmla="val 40192"/>
            <a:gd name="adj4" fmla="val 194880"/>
          </a:avLst>
        </a:prstGeom>
        <a:noFill/>
        <a:ln w="19050"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590549</xdr:colOff>
      <xdr:row>7</xdr:row>
      <xdr:rowOff>19050</xdr:rowOff>
    </xdr:from>
    <xdr:to>
      <xdr:col>1</xdr:col>
      <xdr:colOff>885824</xdr:colOff>
      <xdr:row>11</xdr:row>
      <xdr:rowOff>0</xdr:rowOff>
    </xdr:to>
    <xdr:sp macro="" textlink="">
      <xdr:nvSpPr>
        <xdr:cNvPr id="4" name="Выноска 1 3"/>
        <xdr:cNvSpPr/>
      </xdr:nvSpPr>
      <xdr:spPr>
        <a:xfrm>
          <a:off x="1152524" y="1933575"/>
          <a:ext cx="295275" cy="742950"/>
        </a:xfrm>
        <a:prstGeom prst="borderCallout1">
          <a:avLst>
            <a:gd name="adj1" fmla="val 39002"/>
            <a:gd name="adj2" fmla="val 104488"/>
            <a:gd name="adj3" fmla="val 38609"/>
            <a:gd name="adj4" fmla="val 198082"/>
          </a:avLst>
        </a:prstGeom>
        <a:noFill/>
        <a:ln w="190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4</xdr:col>
      <xdr:colOff>666750</xdr:colOff>
      <xdr:row>19</xdr:row>
      <xdr:rowOff>142875</xdr:rowOff>
    </xdr:from>
    <xdr:to>
      <xdr:col>4</xdr:col>
      <xdr:colOff>952500</xdr:colOff>
      <xdr:row>22</xdr:row>
      <xdr:rowOff>161925</xdr:rowOff>
    </xdr:to>
    <xdr:sp macro="" textlink="">
      <xdr:nvSpPr>
        <xdr:cNvPr id="5" name="Выноска 1 4"/>
        <xdr:cNvSpPr/>
      </xdr:nvSpPr>
      <xdr:spPr>
        <a:xfrm>
          <a:off x="3038475" y="4152900"/>
          <a:ext cx="285750" cy="590550"/>
        </a:xfrm>
        <a:prstGeom prst="borderCallout1">
          <a:avLst>
            <a:gd name="adj1" fmla="val 49258"/>
            <a:gd name="adj2" fmla="val 104488"/>
            <a:gd name="adj3" fmla="val 83687"/>
            <a:gd name="adj4" fmla="val 284641"/>
          </a:avLst>
        </a:prstGeom>
        <a:noFill/>
        <a:ln w="19050">
          <a:solidFill>
            <a:srgbClr val="00B05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533400</xdr:colOff>
      <xdr:row>7</xdr:row>
      <xdr:rowOff>0</xdr:rowOff>
    </xdr:from>
    <xdr:to>
      <xdr:col>2</xdr:col>
      <xdr:colOff>1104900</xdr:colOff>
      <xdr:row>9</xdr:row>
      <xdr:rowOff>57150</xdr:rowOff>
    </xdr:to>
    <xdr:sp macro="" textlink="">
      <xdr:nvSpPr>
        <xdr:cNvPr id="6" name="Выноска 1 5"/>
        <xdr:cNvSpPr/>
      </xdr:nvSpPr>
      <xdr:spPr>
        <a:xfrm>
          <a:off x="1981200" y="1914525"/>
          <a:ext cx="571500" cy="438150"/>
        </a:xfrm>
        <a:prstGeom prst="borderCallout1">
          <a:avLst>
            <a:gd name="adj1" fmla="val 60128"/>
            <a:gd name="adj2" fmla="val 110202"/>
            <a:gd name="adj3" fmla="val 59774"/>
            <a:gd name="adj4" fmla="val 195355"/>
          </a:avLst>
        </a:prstGeom>
        <a:noFill/>
        <a:ln w="19050">
          <a:solidFill>
            <a:schemeClr val="accent6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1.&#1057;&#1082;&#1086;&#1083;&#1100;&#1079;&#1103;&#1097;&#1077;&#1077;_&#1089;&#1088;&#1077;&#1076;&#1085;&#1077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кет анализа"/>
      <sheetName val="Формулы"/>
      <sheetName val="Линия тренда"/>
      <sheetName val="EXCEL2.RU"/>
      <sheetName val="1"/>
    </sheetNames>
    <sheetDataSet>
      <sheetData sheetId="0" refreshError="1"/>
      <sheetData sheetId="1">
        <row r="10">
          <cell r="B10" t="str">
            <v>Исходный Ряд</v>
          </cell>
          <cell r="C10" t="str">
            <v>Сглаженный ряд</v>
          </cell>
          <cell r="F10" t="str">
            <v>Скользящее среднее (3 периода)</v>
          </cell>
        </row>
        <row r="11">
          <cell r="B11">
            <v>22</v>
          </cell>
          <cell r="C11" t="e">
            <v>#N/A</v>
          </cell>
        </row>
        <row r="12">
          <cell r="B12">
            <v>15</v>
          </cell>
          <cell r="C12" t="e">
            <v>#N/A</v>
          </cell>
        </row>
        <row r="13">
          <cell r="B13">
            <v>24</v>
          </cell>
          <cell r="C13">
            <v>20.333333333333332</v>
          </cell>
        </row>
        <row r="14">
          <cell r="B14">
            <v>43</v>
          </cell>
          <cell r="C14">
            <v>27.333333333333332</v>
          </cell>
        </row>
        <row r="15">
          <cell r="B15">
            <v>47</v>
          </cell>
          <cell r="C15">
            <v>38</v>
          </cell>
        </row>
        <row r="16">
          <cell r="B16">
            <v>26</v>
          </cell>
          <cell r="C16">
            <v>38.666666666666664</v>
          </cell>
        </row>
        <row r="17">
          <cell r="B17">
            <v>33</v>
          </cell>
          <cell r="C17">
            <v>35.333333333333336</v>
          </cell>
        </row>
        <row r="18">
          <cell r="B18">
            <v>46</v>
          </cell>
          <cell r="C18">
            <v>35</v>
          </cell>
        </row>
        <row r="19">
          <cell r="B19">
            <v>41</v>
          </cell>
          <cell r="C19">
            <v>40</v>
          </cell>
        </row>
        <row r="20">
          <cell r="B20">
            <v>46</v>
          </cell>
          <cell r="C20">
            <v>44.333333333333336</v>
          </cell>
        </row>
        <row r="21">
          <cell r="B21">
            <v>41</v>
          </cell>
          <cell r="C21">
            <v>42.666666666666664</v>
          </cell>
        </row>
        <row r="22">
          <cell r="B22">
            <v>34</v>
          </cell>
          <cell r="C22">
            <v>40.333333333333336</v>
          </cell>
        </row>
        <row r="23">
          <cell r="B23">
            <v>46</v>
          </cell>
          <cell r="C23">
            <v>40.333333333333336</v>
          </cell>
        </row>
        <row r="24">
          <cell r="B24">
            <v>40</v>
          </cell>
          <cell r="C24">
            <v>40</v>
          </cell>
        </row>
        <row r="25">
          <cell r="B25">
            <v>54</v>
          </cell>
          <cell r="C25">
            <v>46.666666666666664</v>
          </cell>
        </row>
        <row r="26">
          <cell r="B26">
            <v>58</v>
          </cell>
          <cell r="C26">
            <v>50.666666666666664</v>
          </cell>
        </row>
        <row r="27">
          <cell r="B27">
            <v>47</v>
          </cell>
          <cell r="C27">
            <v>53</v>
          </cell>
        </row>
        <row r="28">
          <cell r="B28">
            <v>55</v>
          </cell>
          <cell r="C28">
            <v>53.333333333333336</v>
          </cell>
        </row>
        <row r="29">
          <cell r="B29">
            <v>56</v>
          </cell>
          <cell r="C29">
            <v>52.666666666666664</v>
          </cell>
        </row>
        <row r="30">
          <cell r="B30">
            <v>52</v>
          </cell>
          <cell r="C30">
            <v>54.333333333333336</v>
          </cell>
        </row>
        <row r="31">
          <cell r="B31">
            <v>51</v>
          </cell>
          <cell r="C31">
            <v>53</v>
          </cell>
        </row>
        <row r="32">
          <cell r="B32">
            <v>42</v>
          </cell>
          <cell r="C32">
            <v>48.333333333333336</v>
          </cell>
        </row>
        <row r="33">
          <cell r="B33">
            <v>39</v>
          </cell>
          <cell r="C33">
            <v>44</v>
          </cell>
        </row>
        <row r="34">
          <cell r="B34">
            <v>53</v>
          </cell>
          <cell r="C34">
            <v>44.666666666666664</v>
          </cell>
        </row>
        <row r="35">
          <cell r="B35">
            <v>32</v>
          </cell>
          <cell r="C35">
            <v>41.333333333333336</v>
          </cell>
        </row>
        <row r="36">
          <cell r="B36">
            <v>46</v>
          </cell>
          <cell r="C36">
            <v>43.666666666666664</v>
          </cell>
        </row>
        <row r="37">
          <cell r="B37">
            <v>31</v>
          </cell>
          <cell r="C37">
            <v>36.333333333333336</v>
          </cell>
        </row>
        <row r="38">
          <cell r="B38">
            <v>24</v>
          </cell>
          <cell r="C38">
            <v>33.666666666666664</v>
          </cell>
        </row>
        <row r="39">
          <cell r="B39">
            <v>45</v>
          </cell>
          <cell r="C39">
            <v>33.333333333333336</v>
          </cell>
        </row>
        <row r="40">
          <cell r="B40">
            <v>52</v>
          </cell>
          <cell r="C40">
            <v>40.333333333333336</v>
          </cell>
        </row>
        <row r="41">
          <cell r="B41">
            <v>40</v>
          </cell>
          <cell r="C41">
            <v>45.666666666666664</v>
          </cell>
        </row>
        <row r="42">
          <cell r="B42">
            <v>34</v>
          </cell>
          <cell r="C42">
            <v>42</v>
          </cell>
        </row>
        <row r="43">
          <cell r="B43">
            <v>38</v>
          </cell>
          <cell r="C43">
            <v>37.333333333333336</v>
          </cell>
        </row>
        <row r="44">
          <cell r="B44">
            <v>35</v>
          </cell>
          <cell r="C44">
            <v>35.666666666666664</v>
          </cell>
        </row>
        <row r="45">
          <cell r="B45">
            <v>22</v>
          </cell>
          <cell r="C45">
            <v>31.666666666666668</v>
          </cell>
        </row>
        <row r="46">
          <cell r="B46">
            <v>26</v>
          </cell>
          <cell r="C46">
            <v>27.666666666666668</v>
          </cell>
        </row>
        <row r="47">
          <cell r="B47">
            <v>42</v>
          </cell>
          <cell r="C47">
            <v>30</v>
          </cell>
        </row>
        <row r="48">
          <cell r="B48">
            <v>25</v>
          </cell>
          <cell r="C48">
            <v>31</v>
          </cell>
        </row>
        <row r="49">
          <cell r="B49">
            <v>26</v>
          </cell>
          <cell r="C49">
            <v>31</v>
          </cell>
        </row>
        <row r="50">
          <cell r="B50">
            <v>28</v>
          </cell>
          <cell r="C50">
            <v>26.333333333333332</v>
          </cell>
        </row>
        <row r="51">
          <cell r="B51">
            <v>21</v>
          </cell>
          <cell r="C51">
            <v>25</v>
          </cell>
        </row>
        <row r="52">
          <cell r="B52">
            <v>4</v>
          </cell>
          <cell r="C52">
            <v>17.666666666666668</v>
          </cell>
        </row>
        <row r="53">
          <cell r="B53">
            <v>19</v>
          </cell>
          <cell r="C53">
            <v>14.666666666666666</v>
          </cell>
        </row>
        <row r="54">
          <cell r="B54">
            <v>22</v>
          </cell>
          <cell r="C54">
            <v>15</v>
          </cell>
        </row>
        <row r="55">
          <cell r="B55">
            <v>2</v>
          </cell>
          <cell r="C55">
            <v>14.333333333333334</v>
          </cell>
        </row>
        <row r="56">
          <cell r="B56">
            <v>1</v>
          </cell>
          <cell r="C56">
            <v>8.3333333333333339</v>
          </cell>
        </row>
        <row r="57">
          <cell r="B57">
            <v>16</v>
          </cell>
          <cell r="C57">
            <v>6.333333333333333</v>
          </cell>
        </row>
        <row r="58">
          <cell r="B58">
            <v>10</v>
          </cell>
          <cell r="C58">
            <v>9</v>
          </cell>
        </row>
        <row r="59">
          <cell r="B59">
            <v>8</v>
          </cell>
          <cell r="C59">
            <v>11.333333333333334</v>
          </cell>
        </row>
        <row r="60">
          <cell r="B60">
            <v>18</v>
          </cell>
          <cell r="C60">
            <v>12</v>
          </cell>
        </row>
        <row r="61">
          <cell r="B61">
            <v>28</v>
          </cell>
          <cell r="C61">
            <v>18</v>
          </cell>
        </row>
        <row r="62">
          <cell r="B62">
            <v>12</v>
          </cell>
          <cell r="C62">
            <v>19.333333333333332</v>
          </cell>
        </row>
        <row r="63">
          <cell r="B63">
            <v>11</v>
          </cell>
          <cell r="C63">
            <v>17</v>
          </cell>
        </row>
        <row r="64">
          <cell r="B64">
            <v>21</v>
          </cell>
          <cell r="C64">
            <v>14.666666666666666</v>
          </cell>
        </row>
        <row r="65">
          <cell r="B65">
            <v>15</v>
          </cell>
          <cell r="C65">
            <v>15.666666666666666</v>
          </cell>
        </row>
        <row r="66">
          <cell r="B66">
            <v>23</v>
          </cell>
          <cell r="C66">
            <v>19.666666666666668</v>
          </cell>
        </row>
        <row r="67">
          <cell r="B67">
            <v>24</v>
          </cell>
          <cell r="C67">
            <v>20.666666666666668</v>
          </cell>
        </row>
        <row r="68">
          <cell r="B68">
            <v>15</v>
          </cell>
          <cell r="C68">
            <v>20.666666666666668</v>
          </cell>
        </row>
        <row r="69">
          <cell r="B69">
            <v>23</v>
          </cell>
          <cell r="C69">
            <v>20.666666666666668</v>
          </cell>
        </row>
        <row r="70">
          <cell r="B70">
            <v>31</v>
          </cell>
          <cell r="C70">
            <v>23</v>
          </cell>
        </row>
        <row r="71">
          <cell r="B71">
            <v>13</v>
          </cell>
          <cell r="C71">
            <v>22.333333333333332</v>
          </cell>
        </row>
        <row r="72">
          <cell r="B72">
            <v>17</v>
          </cell>
          <cell r="C72">
            <v>20.333333333333332</v>
          </cell>
        </row>
        <row r="73">
          <cell r="B73">
            <v>25</v>
          </cell>
          <cell r="C73">
            <v>18.333333333333332</v>
          </cell>
        </row>
        <row r="74">
          <cell r="B74">
            <v>35</v>
          </cell>
          <cell r="C74">
            <v>25.666666666666668</v>
          </cell>
        </row>
        <row r="75">
          <cell r="B75">
            <v>36</v>
          </cell>
          <cell r="C75">
            <v>32</v>
          </cell>
        </row>
        <row r="76">
          <cell r="B76">
            <v>42</v>
          </cell>
          <cell r="C76">
            <v>37.666666666666664</v>
          </cell>
        </row>
        <row r="77">
          <cell r="B77">
            <v>44</v>
          </cell>
          <cell r="C77">
            <v>40.666666666666664</v>
          </cell>
        </row>
        <row r="78">
          <cell r="B78">
            <v>33</v>
          </cell>
          <cell r="C78">
            <v>39.666666666666664</v>
          </cell>
        </row>
        <row r="79">
          <cell r="B79">
            <v>37</v>
          </cell>
          <cell r="C79">
            <v>38</v>
          </cell>
        </row>
        <row r="80">
          <cell r="B80">
            <v>45</v>
          </cell>
          <cell r="C80">
            <v>38.333333333333336</v>
          </cell>
        </row>
        <row r="81">
          <cell r="B81">
            <v>57</v>
          </cell>
          <cell r="C81">
            <v>46.333333333333336</v>
          </cell>
        </row>
        <row r="82">
          <cell r="B82">
            <v>55</v>
          </cell>
          <cell r="C82">
            <v>52.333333333333336</v>
          </cell>
        </row>
        <row r="83">
          <cell r="B83">
            <v>59</v>
          </cell>
          <cell r="C83">
            <v>57</v>
          </cell>
        </row>
        <row r="84">
          <cell r="B84">
            <v>46</v>
          </cell>
          <cell r="C84">
            <v>53.333333333333336</v>
          </cell>
        </row>
        <row r="85">
          <cell r="B85">
            <v>55</v>
          </cell>
          <cell r="C85">
            <v>53.333333333333336</v>
          </cell>
        </row>
        <row r="86">
          <cell r="B86">
            <v>41</v>
          </cell>
          <cell r="C86">
            <v>47.333333333333336</v>
          </cell>
        </row>
        <row r="87">
          <cell r="B87">
            <v>55</v>
          </cell>
          <cell r="C87">
            <v>50.333333333333336</v>
          </cell>
        </row>
        <row r="88">
          <cell r="B88">
            <v>55</v>
          </cell>
          <cell r="C88">
            <v>50.333333333333336</v>
          </cell>
        </row>
        <row r="89">
          <cell r="B89">
            <v>59</v>
          </cell>
          <cell r="C89">
            <v>56.333333333333336</v>
          </cell>
        </row>
        <row r="90">
          <cell r="B90">
            <v>74</v>
          </cell>
          <cell r="C90">
            <v>62.666666666666664</v>
          </cell>
        </row>
        <row r="91">
          <cell r="B91">
            <v>54</v>
          </cell>
          <cell r="C91">
            <v>62.333333333333336</v>
          </cell>
        </row>
        <row r="92">
          <cell r="B92">
            <v>67</v>
          </cell>
          <cell r="C92">
            <v>65</v>
          </cell>
        </row>
        <row r="93">
          <cell r="B93">
            <v>44</v>
          </cell>
          <cell r="C93">
            <v>55</v>
          </cell>
        </row>
        <row r="94">
          <cell r="B94">
            <v>62</v>
          </cell>
          <cell r="C94">
            <v>57.666666666666664</v>
          </cell>
        </row>
        <row r="95">
          <cell r="B95">
            <v>83</v>
          </cell>
          <cell r="C95">
            <v>63</v>
          </cell>
        </row>
        <row r="96">
          <cell r="B96">
            <v>52</v>
          </cell>
          <cell r="C96">
            <v>65.666666666666671</v>
          </cell>
        </row>
        <row r="97">
          <cell r="B97">
            <v>74</v>
          </cell>
          <cell r="C97">
            <v>69.666666666666671</v>
          </cell>
        </row>
        <row r="98">
          <cell r="B98">
            <v>65</v>
          </cell>
          <cell r="C98">
            <v>63.666666666666664</v>
          </cell>
        </row>
        <row r="99">
          <cell r="B99">
            <v>66</v>
          </cell>
          <cell r="C99">
            <v>68.333333333333329</v>
          </cell>
        </row>
        <row r="100">
          <cell r="B100">
            <v>51</v>
          </cell>
          <cell r="C100">
            <v>60.666666666666664</v>
          </cell>
        </row>
        <row r="101">
          <cell r="B101">
            <v>60</v>
          </cell>
          <cell r="C101">
            <v>59</v>
          </cell>
        </row>
        <row r="102">
          <cell r="B102">
            <v>56</v>
          </cell>
          <cell r="C102">
            <v>55.666666666666664</v>
          </cell>
        </row>
        <row r="103">
          <cell r="B103">
            <v>49</v>
          </cell>
          <cell r="C103">
            <v>55</v>
          </cell>
        </row>
        <row r="104">
          <cell r="B104">
            <v>20</v>
          </cell>
          <cell r="C104">
            <v>41.666666666666664</v>
          </cell>
        </row>
        <row r="105">
          <cell r="B105">
            <v>62</v>
          </cell>
          <cell r="C105">
            <v>43.666666666666664</v>
          </cell>
        </row>
        <row r="106">
          <cell r="B106">
            <v>36</v>
          </cell>
          <cell r="C106">
            <v>39.333333333333336</v>
          </cell>
        </row>
        <row r="107">
          <cell r="B107">
            <v>45</v>
          </cell>
          <cell r="C107">
            <v>47.666666666666664</v>
          </cell>
        </row>
        <row r="108">
          <cell r="B108">
            <v>47</v>
          </cell>
          <cell r="C108">
            <v>42.666666666666664</v>
          </cell>
        </row>
        <row r="109">
          <cell r="B109">
            <v>30</v>
          </cell>
          <cell r="C109">
            <v>40.666666666666664</v>
          </cell>
        </row>
        <row r="110">
          <cell r="B110">
            <v>36</v>
          </cell>
          <cell r="C110">
            <v>37.666666666666664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2.ru/articles/skolziashchee-srednee-v-ms-excel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excel2.ru/articles/modifikatsii-metoda-skolziashchego-srednego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2.ru/articles/modifikatsii-metoda-skolziashchego-srednego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2.ru/articles/modifikatsii-metoda-skolziashchego-srednego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excel2.ru/articles/modifikatsii-metoda-skolziashchego-srednego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excel2.ru/articles/modifikatsii-metoda-skolziashchego-srednego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excel2.ru/articles/modifikatsii-metoda-skolziashchego-srednego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xcel2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excel2.ru/articles/vektornoe-proizvedenie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M110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2.140625" customWidth="1"/>
    <col min="2" max="2" width="21.140625" customWidth="1"/>
    <col min="3" max="3" width="14.7109375" customWidth="1"/>
    <col min="4" max="4" width="15.85546875" customWidth="1"/>
    <col min="5" max="5" width="7.28515625" customWidth="1"/>
    <col min="6" max="6" width="20.28515625" customWidth="1"/>
    <col min="13" max="13" width="9.5703125" bestFit="1" customWidth="1"/>
  </cols>
  <sheetData>
    <row r="1" spans="1:11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5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9" t="s">
        <v>10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A5" t="s">
        <v>40</v>
      </c>
      <c r="D5" s="39" t="s">
        <v>39</v>
      </c>
    </row>
    <row r="6" spans="1:11" hidden="1" x14ac:dyDescent="0.25"/>
    <row r="8" spans="1:11" ht="45" x14ac:dyDescent="0.25">
      <c r="C8" s="18" t="s">
        <v>20</v>
      </c>
      <c r="D8" s="17">
        <v>3</v>
      </c>
    </row>
    <row r="10" spans="1:11" ht="45" x14ac:dyDescent="0.25">
      <c r="A10" s="13" t="s">
        <v>5</v>
      </c>
      <c r="B10" s="14" t="s">
        <v>19</v>
      </c>
      <c r="C10" s="14" t="s">
        <v>11</v>
      </c>
      <c r="D10" s="14" t="str">
        <f>"Погрешность расчитана по "&amp;D8&amp;" периодам"</f>
        <v>Погрешность расчитана по 3 периодам</v>
      </c>
      <c r="F10" t="str">
        <f>"Скользящее среднее ("&amp;D8&amp;" период"&amp;IF(D8&gt;4,"ов","а")&amp;")"</f>
        <v>Скользящее среднее (3 периода)</v>
      </c>
    </row>
    <row r="11" spans="1:11" x14ac:dyDescent="0.25">
      <c r="A11">
        <v>1</v>
      </c>
      <c r="B11">
        <v>22</v>
      </c>
      <c r="C11" s="21" t="e">
        <f t="shared" ref="C11:C74" ca="1" si="0">IF(A11&lt;$D$8,NA(),AVERAGE(OFFSET(B11,-$D$8+1,,$D$8)))</f>
        <v>#N/A</v>
      </c>
      <c r="D11" s="20" t="e">
        <f t="shared" ref="D11:D74" ca="1" si="1">SQRT(SUMXMY2(OFFSET(B11,-$D$8+1,,$D$8),OFFSET(C11,-$D$8+1,,$D$8))/$D$8)</f>
        <v>#N/A</v>
      </c>
    </row>
    <row r="12" spans="1:11" x14ac:dyDescent="0.25">
      <c r="A12">
        <v>2</v>
      </c>
      <c r="B12">
        <v>15</v>
      </c>
      <c r="C12" s="21" t="e">
        <f t="shared" ca="1" si="0"/>
        <v>#N/A</v>
      </c>
      <c r="D12" s="20" t="e">
        <f t="shared" ca="1" si="1"/>
        <v>#N/A</v>
      </c>
    </row>
    <row r="13" spans="1:11" x14ac:dyDescent="0.25">
      <c r="A13">
        <v>3</v>
      </c>
      <c r="B13">
        <v>24</v>
      </c>
      <c r="C13" s="21">
        <f t="shared" ca="1" si="0"/>
        <v>20.333333333333332</v>
      </c>
      <c r="D13" s="20" t="e">
        <f t="shared" ca="1" si="1"/>
        <v>#N/A</v>
      </c>
    </row>
    <row r="14" spans="1:11" x14ac:dyDescent="0.25">
      <c r="A14">
        <v>4</v>
      </c>
      <c r="B14">
        <v>43</v>
      </c>
      <c r="C14" s="21">
        <f t="shared" ca="1" si="0"/>
        <v>27.333333333333332</v>
      </c>
      <c r="D14" s="20" t="e">
        <f t="shared" ca="1" si="1"/>
        <v>#N/A</v>
      </c>
    </row>
    <row r="15" spans="1:11" x14ac:dyDescent="0.25">
      <c r="A15">
        <v>5</v>
      </c>
      <c r="B15">
        <v>47</v>
      </c>
      <c r="C15" s="21">
        <f t="shared" ca="1" si="0"/>
        <v>38</v>
      </c>
      <c r="D15" s="20">
        <f t="shared" ca="1" si="1"/>
        <v>10.644073294387647</v>
      </c>
    </row>
    <row r="16" spans="1:11" x14ac:dyDescent="0.25">
      <c r="A16">
        <v>6</v>
      </c>
      <c r="B16">
        <v>26</v>
      </c>
      <c r="C16" s="21">
        <f t="shared" ca="1" si="0"/>
        <v>38.666666666666664</v>
      </c>
      <c r="D16" s="20">
        <f t="shared" ca="1" si="1"/>
        <v>12.739556361832083</v>
      </c>
    </row>
    <row r="17" spans="1:4" x14ac:dyDescent="0.25">
      <c r="A17">
        <v>7</v>
      </c>
      <c r="B17">
        <v>33</v>
      </c>
      <c r="C17" s="21">
        <f t="shared" ca="1" si="0"/>
        <v>35.333333333333336</v>
      </c>
      <c r="D17" s="20">
        <f t="shared" ca="1" si="1"/>
        <v>9.0717306119778645</v>
      </c>
    </row>
    <row r="18" spans="1:4" x14ac:dyDescent="0.25">
      <c r="A18">
        <v>8</v>
      </c>
      <c r="B18">
        <v>46</v>
      </c>
      <c r="C18" s="21">
        <f t="shared" ca="1" si="0"/>
        <v>35</v>
      </c>
      <c r="D18" s="20">
        <f t="shared" ca="1" si="1"/>
        <v>9.7790403225280542</v>
      </c>
    </row>
    <row r="19" spans="1:4" x14ac:dyDescent="0.25">
      <c r="A19">
        <v>9</v>
      </c>
      <c r="B19">
        <v>41</v>
      </c>
      <c r="C19" s="21">
        <f t="shared" ca="1" si="0"/>
        <v>40</v>
      </c>
      <c r="D19" s="20">
        <f t="shared" ca="1" si="1"/>
        <v>6.5177819449166519</v>
      </c>
    </row>
    <row r="20" spans="1:4" x14ac:dyDescent="0.25">
      <c r="A20">
        <v>10</v>
      </c>
      <c r="B20">
        <v>46</v>
      </c>
      <c r="C20" s="21">
        <f t="shared" ca="1" si="0"/>
        <v>44.333333333333336</v>
      </c>
      <c r="D20" s="20">
        <f t="shared" ca="1" si="1"/>
        <v>6.4492319381917556</v>
      </c>
    </row>
    <row r="21" spans="1:4" x14ac:dyDescent="0.25">
      <c r="A21">
        <v>11</v>
      </c>
      <c r="B21">
        <v>41</v>
      </c>
      <c r="C21" s="21">
        <f t="shared" ca="1" si="0"/>
        <v>42.666666666666664</v>
      </c>
      <c r="D21" s="20">
        <f t="shared" ca="1" si="1"/>
        <v>1.4782371884055616</v>
      </c>
    </row>
    <row r="22" spans="1:4" x14ac:dyDescent="0.25">
      <c r="A22">
        <v>12</v>
      </c>
      <c r="B22">
        <v>34</v>
      </c>
      <c r="C22" s="21">
        <f t="shared" ca="1" si="0"/>
        <v>40.333333333333336</v>
      </c>
      <c r="D22" s="20">
        <f t="shared" ca="1" si="1"/>
        <v>3.9015666369065425</v>
      </c>
    </row>
    <row r="23" spans="1:4" x14ac:dyDescent="0.25">
      <c r="A23">
        <v>13</v>
      </c>
      <c r="B23">
        <v>46</v>
      </c>
      <c r="C23" s="21">
        <f t="shared" ca="1" si="0"/>
        <v>40.333333333333336</v>
      </c>
      <c r="D23" s="20">
        <f t="shared" ca="1" si="1"/>
        <v>5</v>
      </c>
    </row>
    <row r="24" spans="1:4" x14ac:dyDescent="0.25">
      <c r="A24">
        <v>14</v>
      </c>
      <c r="B24">
        <v>40</v>
      </c>
      <c r="C24" s="21">
        <f t="shared" ca="1" si="0"/>
        <v>40</v>
      </c>
      <c r="D24" s="20">
        <f t="shared" ca="1" si="1"/>
        <v>4.9065338146265818</v>
      </c>
    </row>
    <row r="25" spans="1:4" x14ac:dyDescent="0.25">
      <c r="A25">
        <v>15</v>
      </c>
      <c r="B25">
        <v>54</v>
      </c>
      <c r="C25" s="21">
        <f t="shared" ca="1" si="0"/>
        <v>46.666666666666664</v>
      </c>
      <c r="D25" s="20">
        <f t="shared" ca="1" si="1"/>
        <v>5.3506662790375588</v>
      </c>
    </row>
    <row r="26" spans="1:4" x14ac:dyDescent="0.25">
      <c r="A26">
        <v>16</v>
      </c>
      <c r="B26">
        <v>58</v>
      </c>
      <c r="C26" s="21">
        <f t="shared" ca="1" si="0"/>
        <v>50.666666666666664</v>
      </c>
      <c r="D26" s="20">
        <f t="shared" ca="1" si="1"/>
        <v>5.9876415934699931</v>
      </c>
    </row>
    <row r="27" spans="1:4" x14ac:dyDescent="0.25">
      <c r="A27">
        <v>17</v>
      </c>
      <c r="B27">
        <v>47</v>
      </c>
      <c r="C27" s="21">
        <f t="shared" ca="1" si="0"/>
        <v>53</v>
      </c>
      <c r="D27" s="20">
        <f t="shared" ca="1" si="1"/>
        <v>6.9175032961215042</v>
      </c>
    </row>
    <row r="28" spans="1:4" x14ac:dyDescent="0.25">
      <c r="A28">
        <v>18</v>
      </c>
      <c r="B28">
        <v>55</v>
      </c>
      <c r="C28" s="21">
        <f t="shared" ca="1" si="0"/>
        <v>53.333333333333336</v>
      </c>
      <c r="D28" s="20">
        <f t="shared" ca="1" si="1"/>
        <v>5.5544443333111069</v>
      </c>
    </row>
    <row r="29" spans="1:4" x14ac:dyDescent="0.25">
      <c r="A29">
        <v>19</v>
      </c>
      <c r="B29">
        <v>56</v>
      </c>
      <c r="C29" s="21">
        <f t="shared" ca="1" si="0"/>
        <v>52.666666666666664</v>
      </c>
      <c r="D29" s="20">
        <f t="shared" ca="1" si="1"/>
        <v>4.0779442896672382</v>
      </c>
    </row>
    <row r="30" spans="1:4" x14ac:dyDescent="0.25">
      <c r="A30">
        <v>20</v>
      </c>
      <c r="B30">
        <v>52</v>
      </c>
      <c r="C30" s="21">
        <f t="shared" ca="1" si="0"/>
        <v>54.333333333333336</v>
      </c>
      <c r="D30" s="20">
        <f t="shared" ca="1" si="1"/>
        <v>2.5385910352879706</v>
      </c>
    </row>
    <row r="31" spans="1:4" x14ac:dyDescent="0.25">
      <c r="A31">
        <v>21</v>
      </c>
      <c r="B31">
        <v>51</v>
      </c>
      <c r="C31" s="21">
        <f t="shared" ca="1" si="0"/>
        <v>53</v>
      </c>
      <c r="D31" s="20">
        <f t="shared" ca="1" si="1"/>
        <v>2.6176042198643898</v>
      </c>
    </row>
    <row r="32" spans="1:4" x14ac:dyDescent="0.25">
      <c r="A32">
        <v>22</v>
      </c>
      <c r="B32">
        <v>42</v>
      </c>
      <c r="C32" s="21">
        <f t="shared" ca="1" si="0"/>
        <v>48.333333333333336</v>
      </c>
      <c r="D32" s="20">
        <f t="shared" ca="1" si="1"/>
        <v>4.0642980351493092</v>
      </c>
    </row>
    <row r="33" spans="1:13" x14ac:dyDescent="0.25">
      <c r="A33">
        <v>23</v>
      </c>
      <c r="B33">
        <v>39</v>
      </c>
      <c r="C33" s="21">
        <f t="shared" ca="1" si="0"/>
        <v>44</v>
      </c>
      <c r="D33" s="20">
        <f t="shared" ca="1" si="1"/>
        <v>4.7996913481011516</v>
      </c>
    </row>
    <row r="34" spans="1:13" x14ac:dyDescent="0.25">
      <c r="A34">
        <v>24</v>
      </c>
      <c r="B34">
        <v>53</v>
      </c>
      <c r="C34" s="21">
        <f t="shared" ca="1" si="0"/>
        <v>44.666666666666664</v>
      </c>
      <c r="D34" s="20">
        <f t="shared" ca="1" si="1"/>
        <v>6.697152518186507</v>
      </c>
    </row>
    <row r="35" spans="1:13" x14ac:dyDescent="0.25">
      <c r="A35">
        <v>25</v>
      </c>
      <c r="B35">
        <v>32</v>
      </c>
      <c r="C35" s="21">
        <f t="shared" ca="1" si="0"/>
        <v>41.333333333333336</v>
      </c>
      <c r="D35" s="20">
        <f t="shared" ca="1" si="1"/>
        <v>7.7793649174285786</v>
      </c>
      <c r="M35" s="10"/>
    </row>
    <row r="36" spans="1:13" x14ac:dyDescent="0.25">
      <c r="A36">
        <v>26</v>
      </c>
      <c r="B36">
        <v>46</v>
      </c>
      <c r="C36" s="21">
        <f t="shared" ca="1" si="0"/>
        <v>43.666666666666664</v>
      </c>
      <c r="D36" s="20">
        <f t="shared" ca="1" si="1"/>
        <v>7.3484692283495363</v>
      </c>
      <c r="M36" s="10"/>
    </row>
    <row r="37" spans="1:13" x14ac:dyDescent="0.25">
      <c r="A37">
        <v>27</v>
      </c>
      <c r="B37">
        <v>31</v>
      </c>
      <c r="C37" s="21">
        <f t="shared" ca="1" si="0"/>
        <v>36.333333333333336</v>
      </c>
      <c r="D37" s="20">
        <f t="shared" ca="1" si="1"/>
        <v>6.3508529610858862</v>
      </c>
      <c r="M37" s="10"/>
    </row>
    <row r="38" spans="1:13" x14ac:dyDescent="0.25">
      <c r="A38">
        <v>28</v>
      </c>
      <c r="B38">
        <v>24</v>
      </c>
      <c r="C38" s="21">
        <f t="shared" ca="1" si="0"/>
        <v>33.666666666666664</v>
      </c>
      <c r="D38" s="20">
        <f t="shared" ca="1" si="1"/>
        <v>6.5149400952306875</v>
      </c>
      <c r="M38" s="10"/>
    </row>
    <row r="39" spans="1:13" x14ac:dyDescent="0.25">
      <c r="A39">
        <v>29</v>
      </c>
      <c r="B39">
        <v>45</v>
      </c>
      <c r="C39" s="21">
        <f t="shared" ca="1" si="0"/>
        <v>33.333333333333336</v>
      </c>
      <c r="D39" s="20">
        <f t="shared" ca="1" si="1"/>
        <v>9.2736184954957022</v>
      </c>
      <c r="M39" s="10"/>
    </row>
    <row r="40" spans="1:13" x14ac:dyDescent="0.25">
      <c r="A40">
        <v>30</v>
      </c>
      <c r="B40">
        <v>52</v>
      </c>
      <c r="C40" s="21">
        <f t="shared" ca="1" si="0"/>
        <v>40.333333333333336</v>
      </c>
      <c r="D40" s="20">
        <f t="shared" ca="1" si="1"/>
        <v>11.040330107786128</v>
      </c>
      <c r="M40" s="10"/>
    </row>
    <row r="41" spans="1:13" x14ac:dyDescent="0.25">
      <c r="A41">
        <v>31</v>
      </c>
      <c r="B41">
        <v>40</v>
      </c>
      <c r="C41" s="21">
        <f t="shared" ca="1" si="0"/>
        <v>45.666666666666664</v>
      </c>
      <c r="D41" s="20">
        <f t="shared" ca="1" si="1"/>
        <v>10.071963286492084</v>
      </c>
      <c r="M41" s="10"/>
    </row>
    <row r="42" spans="1:13" x14ac:dyDescent="0.25">
      <c r="A42">
        <v>32</v>
      </c>
      <c r="B42">
        <v>34</v>
      </c>
      <c r="C42" s="21">
        <f t="shared" ca="1" si="0"/>
        <v>42</v>
      </c>
      <c r="D42" s="20">
        <f t="shared" ca="1" si="1"/>
        <v>8.7981479532574003</v>
      </c>
      <c r="M42" s="10"/>
    </row>
    <row r="43" spans="1:13" x14ac:dyDescent="0.25">
      <c r="A43">
        <v>33</v>
      </c>
      <c r="B43">
        <v>38</v>
      </c>
      <c r="C43" s="21">
        <f t="shared" ca="1" si="0"/>
        <v>37.333333333333336</v>
      </c>
      <c r="D43" s="20">
        <f t="shared" ca="1" si="1"/>
        <v>5.6731988494309959</v>
      </c>
      <c r="M43" s="10"/>
    </row>
    <row r="44" spans="1:13" x14ac:dyDescent="0.25">
      <c r="A44">
        <v>34</v>
      </c>
      <c r="B44">
        <v>35</v>
      </c>
      <c r="C44" s="21">
        <f t="shared" ca="1" si="0"/>
        <v>35.666666666666664</v>
      </c>
      <c r="D44" s="20">
        <f t="shared" ca="1" si="1"/>
        <v>4.6507665636569664</v>
      </c>
      <c r="M44" s="10"/>
    </row>
    <row r="45" spans="1:13" x14ac:dyDescent="0.25">
      <c r="A45">
        <v>35</v>
      </c>
      <c r="B45">
        <v>22</v>
      </c>
      <c r="C45" s="21">
        <f t="shared" ca="1" si="0"/>
        <v>31.666666666666668</v>
      </c>
      <c r="D45" s="20">
        <f t="shared" ca="1" si="1"/>
        <v>5.6075346137535744</v>
      </c>
      <c r="M45" s="10"/>
    </row>
    <row r="46" spans="1:13" x14ac:dyDescent="0.25">
      <c r="A46">
        <v>36</v>
      </c>
      <c r="B46">
        <v>26</v>
      </c>
      <c r="C46" s="21">
        <f t="shared" ca="1" si="0"/>
        <v>27.666666666666668</v>
      </c>
      <c r="D46" s="20">
        <f t="shared" ca="1" si="1"/>
        <v>5.6764621219754678</v>
      </c>
      <c r="M46" s="10"/>
    </row>
    <row r="47" spans="1:13" x14ac:dyDescent="0.25">
      <c r="A47">
        <v>37</v>
      </c>
      <c r="B47">
        <v>42</v>
      </c>
      <c r="C47" s="21">
        <f t="shared" ca="1" si="0"/>
        <v>30</v>
      </c>
      <c r="D47" s="20">
        <f t="shared" ca="1" si="1"/>
        <v>8.948411818533728</v>
      </c>
      <c r="M47" s="10"/>
    </row>
    <row r="48" spans="1:13" x14ac:dyDescent="0.25">
      <c r="A48">
        <v>38</v>
      </c>
      <c r="B48">
        <v>25</v>
      </c>
      <c r="C48" s="21">
        <f t="shared" ca="1" si="0"/>
        <v>31</v>
      </c>
      <c r="D48" s="20">
        <f t="shared" ca="1" si="1"/>
        <v>7.8055061287482133</v>
      </c>
      <c r="M48" s="10"/>
    </row>
    <row r="49" spans="1:13" x14ac:dyDescent="0.25">
      <c r="A49">
        <v>39</v>
      </c>
      <c r="B49">
        <v>26</v>
      </c>
      <c r="C49" s="21">
        <f t="shared" ca="1" si="0"/>
        <v>31</v>
      </c>
      <c r="D49" s="20">
        <f t="shared" ca="1" si="1"/>
        <v>8.2663978450914968</v>
      </c>
      <c r="M49" s="10"/>
    </row>
    <row r="50" spans="1:13" x14ac:dyDescent="0.25">
      <c r="A50">
        <v>40</v>
      </c>
      <c r="B50">
        <v>28</v>
      </c>
      <c r="C50" s="21">
        <f t="shared" ca="1" si="0"/>
        <v>26.333333333333332</v>
      </c>
      <c r="D50" s="20">
        <f t="shared" ca="1" si="1"/>
        <v>4.6107764269436506</v>
      </c>
    </row>
    <row r="51" spans="1:13" x14ac:dyDescent="0.25">
      <c r="A51">
        <v>41</v>
      </c>
      <c r="B51">
        <v>21</v>
      </c>
      <c r="C51" s="21">
        <f t="shared" ca="1" si="0"/>
        <v>25</v>
      </c>
      <c r="D51" s="20">
        <f t="shared" ca="1" si="1"/>
        <v>3.8200252083713524</v>
      </c>
    </row>
    <row r="52" spans="1:13" x14ac:dyDescent="0.25">
      <c r="A52">
        <v>42</v>
      </c>
      <c r="B52">
        <v>4</v>
      </c>
      <c r="C52" s="21">
        <f t="shared" ca="1" si="0"/>
        <v>17.666666666666668</v>
      </c>
      <c r="D52" s="20">
        <f t="shared" ca="1" si="1"/>
        <v>8.2775913476396337</v>
      </c>
    </row>
    <row r="53" spans="1:13" x14ac:dyDescent="0.25">
      <c r="A53">
        <v>43</v>
      </c>
      <c r="B53">
        <v>19</v>
      </c>
      <c r="C53" s="21">
        <f t="shared" ca="1" si="0"/>
        <v>14.666666666666666</v>
      </c>
      <c r="D53" s="20">
        <f t="shared" ca="1" si="1"/>
        <v>8.5937100167420049</v>
      </c>
    </row>
    <row r="54" spans="1:13" x14ac:dyDescent="0.25">
      <c r="A54">
        <v>44</v>
      </c>
      <c r="B54">
        <v>22</v>
      </c>
      <c r="C54" s="21">
        <f t="shared" ca="1" si="0"/>
        <v>15</v>
      </c>
      <c r="D54" s="20">
        <f t="shared" ca="1" si="1"/>
        <v>9.2115064919833749</v>
      </c>
    </row>
    <row r="55" spans="1:13" x14ac:dyDescent="0.25">
      <c r="A55">
        <v>45</v>
      </c>
      <c r="B55">
        <v>2</v>
      </c>
      <c r="C55" s="21">
        <f t="shared" ca="1" si="0"/>
        <v>14.333333333333334</v>
      </c>
      <c r="D55" s="20">
        <f t="shared" ca="1" si="1"/>
        <v>8.5613256155981077</v>
      </c>
    </row>
    <row r="56" spans="1:13" x14ac:dyDescent="0.25">
      <c r="A56">
        <v>46</v>
      </c>
      <c r="B56">
        <v>1</v>
      </c>
      <c r="C56" s="21">
        <f t="shared" ca="1" si="0"/>
        <v>8.3333333333333339</v>
      </c>
      <c r="D56" s="20">
        <f t="shared" ca="1" si="1"/>
        <v>9.2175356230916172</v>
      </c>
    </row>
    <row r="57" spans="1:13" x14ac:dyDescent="0.25">
      <c r="A57">
        <v>47</v>
      </c>
      <c r="B57">
        <v>16</v>
      </c>
      <c r="C57" s="21">
        <f t="shared" ca="1" si="0"/>
        <v>6.333333333333333</v>
      </c>
      <c r="D57" s="20">
        <f t="shared" ca="1" si="1"/>
        <v>9.9888827091811319</v>
      </c>
    </row>
    <row r="58" spans="1:13" x14ac:dyDescent="0.25">
      <c r="A58">
        <v>48</v>
      </c>
      <c r="B58">
        <v>10</v>
      </c>
      <c r="C58" s="21">
        <f t="shared" ca="1" si="0"/>
        <v>9</v>
      </c>
      <c r="D58" s="20">
        <f t="shared" ca="1" si="1"/>
        <v>7.0290402906376501</v>
      </c>
    </row>
    <row r="59" spans="1:13" x14ac:dyDescent="0.25">
      <c r="A59">
        <v>49</v>
      </c>
      <c r="B59">
        <v>8</v>
      </c>
      <c r="C59" s="21">
        <f t="shared" ca="1" si="0"/>
        <v>11.333333333333334</v>
      </c>
      <c r="D59" s="20">
        <f t="shared" ca="1" si="1"/>
        <v>5.9317101400173957</v>
      </c>
    </row>
    <row r="60" spans="1:13" x14ac:dyDescent="0.25">
      <c r="A60">
        <v>50</v>
      </c>
      <c r="B60">
        <v>18</v>
      </c>
      <c r="C60" s="21">
        <f t="shared" ca="1" si="0"/>
        <v>12</v>
      </c>
      <c r="D60" s="20">
        <f t="shared" ca="1" si="1"/>
        <v>4.0046269535422443</v>
      </c>
    </row>
    <row r="61" spans="1:13" x14ac:dyDescent="0.25">
      <c r="A61">
        <v>51</v>
      </c>
      <c r="B61">
        <v>28</v>
      </c>
      <c r="C61" s="21">
        <f t="shared" ca="1" si="0"/>
        <v>18</v>
      </c>
      <c r="D61" s="20">
        <f t="shared" ca="1" si="1"/>
        <v>7.0026450029283245</v>
      </c>
    </row>
    <row r="62" spans="1:13" x14ac:dyDescent="0.25">
      <c r="A62">
        <v>52</v>
      </c>
      <c r="B62">
        <v>12</v>
      </c>
      <c r="C62" s="21">
        <f t="shared" ca="1" si="0"/>
        <v>19.333333333333332</v>
      </c>
      <c r="D62" s="20">
        <f t="shared" ca="1" si="1"/>
        <v>7.953568963632569</v>
      </c>
    </row>
    <row r="63" spans="1:13" x14ac:dyDescent="0.25">
      <c r="A63">
        <v>53</v>
      </c>
      <c r="B63">
        <v>11</v>
      </c>
      <c r="C63" s="21">
        <f t="shared" ca="1" si="0"/>
        <v>17</v>
      </c>
      <c r="D63" s="20">
        <f t="shared" ca="1" si="1"/>
        <v>7.953568963632569</v>
      </c>
    </row>
    <row r="64" spans="1:13" x14ac:dyDescent="0.25">
      <c r="A64">
        <v>54</v>
      </c>
      <c r="B64">
        <v>21</v>
      </c>
      <c r="C64" s="21">
        <f t="shared" ca="1" si="0"/>
        <v>14.666666666666666</v>
      </c>
      <c r="D64" s="20">
        <f t="shared" ca="1" si="1"/>
        <v>6.5799921197746354</v>
      </c>
    </row>
    <row r="65" spans="1:4" x14ac:dyDescent="0.25">
      <c r="A65">
        <v>55</v>
      </c>
      <c r="B65">
        <v>15</v>
      </c>
      <c r="C65" s="21">
        <f t="shared" ca="1" si="0"/>
        <v>15.666666666666666</v>
      </c>
      <c r="D65" s="20">
        <f t="shared" ca="1" si="1"/>
        <v>5.0515857429641358</v>
      </c>
    </row>
    <row r="66" spans="1:4" x14ac:dyDescent="0.25">
      <c r="A66">
        <v>56</v>
      </c>
      <c r="B66">
        <v>23</v>
      </c>
      <c r="C66" s="21">
        <f t="shared" ca="1" si="0"/>
        <v>19.666666666666668</v>
      </c>
      <c r="D66" s="20">
        <f t="shared" ca="1" si="1"/>
        <v>4.1499665326629112</v>
      </c>
    </row>
    <row r="67" spans="1:4" x14ac:dyDescent="0.25">
      <c r="A67">
        <v>57</v>
      </c>
      <c r="B67">
        <v>24</v>
      </c>
      <c r="C67" s="21">
        <f t="shared" ca="1" si="0"/>
        <v>20.666666666666668</v>
      </c>
      <c r="D67" s="20">
        <f t="shared" ca="1" si="1"/>
        <v>2.7487370837451062</v>
      </c>
    </row>
    <row r="68" spans="1:4" x14ac:dyDescent="0.25">
      <c r="A68">
        <v>58</v>
      </c>
      <c r="B68">
        <v>15</v>
      </c>
      <c r="C68" s="21">
        <f t="shared" ca="1" si="0"/>
        <v>20.666666666666668</v>
      </c>
      <c r="D68" s="20">
        <f t="shared" ca="1" si="1"/>
        <v>4.2557151116012353</v>
      </c>
    </row>
    <row r="69" spans="1:4" x14ac:dyDescent="0.25">
      <c r="A69">
        <v>59</v>
      </c>
      <c r="B69">
        <v>23</v>
      </c>
      <c r="C69" s="21">
        <f t="shared" ca="1" si="0"/>
        <v>20.666666666666668</v>
      </c>
      <c r="D69" s="20">
        <f t="shared" ca="1" si="1"/>
        <v>4.0276819911981914</v>
      </c>
    </row>
    <row r="70" spans="1:4" x14ac:dyDescent="0.25">
      <c r="A70">
        <v>60</v>
      </c>
      <c r="B70">
        <v>31</v>
      </c>
      <c r="C70" s="21">
        <f t="shared" ca="1" si="0"/>
        <v>23</v>
      </c>
      <c r="D70" s="20">
        <f t="shared" ca="1" si="1"/>
        <v>5.8182344273715767</v>
      </c>
    </row>
    <row r="71" spans="1:4" x14ac:dyDescent="0.25">
      <c r="A71">
        <v>61</v>
      </c>
      <c r="B71">
        <v>13</v>
      </c>
      <c r="C71" s="21">
        <f t="shared" ca="1" si="0"/>
        <v>22.333333333333332</v>
      </c>
      <c r="D71" s="20">
        <f t="shared" ca="1" si="1"/>
        <v>7.2239314216834298</v>
      </c>
    </row>
    <row r="72" spans="1:4" x14ac:dyDescent="0.25">
      <c r="A72">
        <v>62</v>
      </c>
      <c r="B72">
        <v>17</v>
      </c>
      <c r="C72" s="21">
        <f t="shared" ca="1" si="0"/>
        <v>20.333333333333332</v>
      </c>
      <c r="D72" s="20">
        <f t="shared" ca="1" si="1"/>
        <v>7.3535076034552427</v>
      </c>
    </row>
    <row r="73" spans="1:4" x14ac:dyDescent="0.25">
      <c r="A73">
        <v>63</v>
      </c>
      <c r="B73">
        <v>25</v>
      </c>
      <c r="C73" s="21">
        <f t="shared" ca="1" si="0"/>
        <v>18.333333333333332</v>
      </c>
      <c r="D73" s="20">
        <f t="shared" ca="1" si="1"/>
        <v>6.8960536218590658</v>
      </c>
    </row>
    <row r="74" spans="1:4" x14ac:dyDescent="0.25">
      <c r="A74">
        <v>64</v>
      </c>
      <c r="B74">
        <v>35</v>
      </c>
      <c r="C74" s="21">
        <f t="shared" ca="1" si="0"/>
        <v>25.666666666666668</v>
      </c>
      <c r="D74" s="20">
        <f t="shared" ca="1" si="1"/>
        <v>6.8960536218590658</v>
      </c>
    </row>
    <row r="75" spans="1:4" x14ac:dyDescent="0.25">
      <c r="A75">
        <v>65</v>
      </c>
      <c r="B75">
        <v>36</v>
      </c>
      <c r="C75" s="21">
        <f t="shared" ref="C75:C110" ca="1" si="2">IF(A75&lt;$D$8,NA(),AVERAGE(OFFSET(B75,-$D$8+1,,$D$8)))</f>
        <v>32</v>
      </c>
      <c r="D75" s="20">
        <f t="shared" ref="D75:D110" ca="1" si="3">SQRT(SUMXMY2(OFFSET(B75,-$D$8+1,,$D$8),OFFSET(C75,-$D$8+1,,$D$8))/$D$8)</f>
        <v>7.0132150391375552</v>
      </c>
    </row>
    <row r="76" spans="1:4" x14ac:dyDescent="0.25">
      <c r="A76">
        <v>66</v>
      </c>
      <c r="B76">
        <v>42</v>
      </c>
      <c r="C76" s="21">
        <f t="shared" ca="1" si="2"/>
        <v>37.666666666666664</v>
      </c>
      <c r="D76" s="20">
        <f t="shared" ca="1" si="3"/>
        <v>6.3741375596726515</v>
      </c>
    </row>
    <row r="77" spans="1:4" x14ac:dyDescent="0.25">
      <c r="A77">
        <v>67</v>
      </c>
      <c r="B77">
        <v>44</v>
      </c>
      <c r="C77" s="21">
        <f t="shared" ca="1" si="2"/>
        <v>40.666666666666664</v>
      </c>
      <c r="D77" s="20">
        <f t="shared" ca="1" si="3"/>
        <v>3.9110479792884552</v>
      </c>
    </row>
    <row r="78" spans="1:4" x14ac:dyDescent="0.25">
      <c r="A78">
        <v>68</v>
      </c>
      <c r="B78">
        <v>33</v>
      </c>
      <c r="C78" s="21">
        <f t="shared" ca="1" si="2"/>
        <v>39.666666666666664</v>
      </c>
      <c r="D78" s="20">
        <f t="shared" ca="1" si="3"/>
        <v>4.9777281743560264</v>
      </c>
    </row>
    <row r="79" spans="1:4" x14ac:dyDescent="0.25">
      <c r="A79">
        <v>69</v>
      </c>
      <c r="B79">
        <v>37</v>
      </c>
      <c r="C79" s="21">
        <f t="shared" ca="1" si="2"/>
        <v>38</v>
      </c>
      <c r="D79" s="20">
        <f t="shared" ca="1" si="3"/>
        <v>4.3418719294622043</v>
      </c>
    </row>
    <row r="80" spans="1:4" x14ac:dyDescent="0.25">
      <c r="A80">
        <v>70</v>
      </c>
      <c r="B80">
        <v>45</v>
      </c>
      <c r="C80" s="21">
        <f t="shared" ca="1" si="2"/>
        <v>38.333333333333336</v>
      </c>
      <c r="D80" s="20">
        <f t="shared" ca="1" si="3"/>
        <v>5.4738435274460437</v>
      </c>
    </row>
    <row r="81" spans="1:4" x14ac:dyDescent="0.25">
      <c r="A81">
        <v>71</v>
      </c>
      <c r="B81">
        <v>57</v>
      </c>
      <c r="C81" s="21">
        <f t="shared" ca="1" si="2"/>
        <v>46.333333333333336</v>
      </c>
      <c r="D81" s="20">
        <f t="shared" ca="1" si="3"/>
        <v>7.2851955412380009</v>
      </c>
    </row>
    <row r="82" spans="1:4" x14ac:dyDescent="0.25">
      <c r="A82">
        <v>72</v>
      </c>
      <c r="B82">
        <v>55</v>
      </c>
      <c r="C82" s="21">
        <f t="shared" ca="1" si="2"/>
        <v>52.333333333333336</v>
      </c>
      <c r="D82" s="20">
        <f t="shared" ca="1" si="3"/>
        <v>7.4236858171066933</v>
      </c>
    </row>
    <row r="83" spans="1:4" x14ac:dyDescent="0.25">
      <c r="A83">
        <v>73</v>
      </c>
      <c r="B83">
        <v>59</v>
      </c>
      <c r="C83" s="21">
        <f t="shared" ca="1" si="2"/>
        <v>57</v>
      </c>
      <c r="D83" s="20">
        <f t="shared" ca="1" si="3"/>
        <v>6.452102729314654</v>
      </c>
    </row>
    <row r="84" spans="1:4" x14ac:dyDescent="0.25">
      <c r="A84">
        <v>74</v>
      </c>
      <c r="B84">
        <v>46</v>
      </c>
      <c r="C84" s="21">
        <f t="shared" ca="1" si="2"/>
        <v>53.333333333333336</v>
      </c>
      <c r="D84" s="20">
        <f t="shared" ca="1" si="3"/>
        <v>4.6507665636569673</v>
      </c>
    </row>
    <row r="85" spans="1:4" x14ac:dyDescent="0.25">
      <c r="A85">
        <v>75</v>
      </c>
      <c r="B85">
        <v>55</v>
      </c>
      <c r="C85" s="21">
        <f t="shared" ca="1" si="2"/>
        <v>53.333333333333336</v>
      </c>
      <c r="D85" s="20">
        <f t="shared" ca="1" si="3"/>
        <v>4.4927925820346077</v>
      </c>
    </row>
    <row r="86" spans="1:4" x14ac:dyDescent="0.25">
      <c r="A86">
        <v>76</v>
      </c>
      <c r="B86">
        <v>41</v>
      </c>
      <c r="C86" s="21">
        <f t="shared" ca="1" si="2"/>
        <v>47.333333333333336</v>
      </c>
      <c r="D86" s="20">
        <f t="shared" ca="1" si="3"/>
        <v>5.6764621219754687</v>
      </c>
    </row>
    <row r="87" spans="1:4" x14ac:dyDescent="0.25">
      <c r="A87">
        <v>77</v>
      </c>
      <c r="B87">
        <v>55</v>
      </c>
      <c r="C87" s="21">
        <f t="shared" ca="1" si="2"/>
        <v>50.333333333333336</v>
      </c>
      <c r="D87" s="20">
        <f t="shared" ca="1" si="3"/>
        <v>4.6427960923947067</v>
      </c>
    </row>
    <row r="88" spans="1:4" x14ac:dyDescent="0.25">
      <c r="A88">
        <v>78</v>
      </c>
      <c r="B88">
        <v>55</v>
      </c>
      <c r="C88" s="21">
        <f t="shared" ca="1" si="2"/>
        <v>50.333333333333336</v>
      </c>
      <c r="D88" s="20">
        <f t="shared" ca="1" si="3"/>
        <v>5.280993172584953</v>
      </c>
    </row>
    <row r="89" spans="1:4" x14ac:dyDescent="0.25">
      <c r="A89">
        <v>79</v>
      </c>
      <c r="B89">
        <v>59</v>
      </c>
      <c r="C89" s="21">
        <f t="shared" ca="1" si="2"/>
        <v>56.333333333333336</v>
      </c>
      <c r="D89" s="20">
        <f t="shared" ca="1" si="3"/>
        <v>4.1096093353126486</v>
      </c>
    </row>
    <row r="90" spans="1:4" x14ac:dyDescent="0.25">
      <c r="A90">
        <v>80</v>
      </c>
      <c r="B90">
        <v>74</v>
      </c>
      <c r="C90" s="21">
        <f t="shared" ca="1" si="2"/>
        <v>62.666666666666664</v>
      </c>
      <c r="D90" s="20">
        <f t="shared" ca="1" si="3"/>
        <v>7.2418536608001443</v>
      </c>
    </row>
    <row r="91" spans="1:4" x14ac:dyDescent="0.25">
      <c r="A91">
        <v>81</v>
      </c>
      <c r="B91">
        <v>54</v>
      </c>
      <c r="C91" s="21">
        <f t="shared" ca="1" si="2"/>
        <v>62.333333333333336</v>
      </c>
      <c r="D91" s="20">
        <f t="shared" ca="1" si="3"/>
        <v>8.2663978450914986</v>
      </c>
    </row>
    <row r="92" spans="1:4" x14ac:dyDescent="0.25">
      <c r="A92">
        <v>82</v>
      </c>
      <c r="B92">
        <v>67</v>
      </c>
      <c r="C92" s="21">
        <f t="shared" ca="1" si="2"/>
        <v>65</v>
      </c>
      <c r="D92" s="20">
        <f t="shared" ca="1" si="3"/>
        <v>8.2034319827921003</v>
      </c>
    </row>
    <row r="93" spans="1:4" x14ac:dyDescent="0.25">
      <c r="A93">
        <v>83</v>
      </c>
      <c r="B93">
        <v>44</v>
      </c>
      <c r="C93" s="21">
        <f t="shared" ca="1" si="2"/>
        <v>55</v>
      </c>
      <c r="D93" s="20">
        <f t="shared" ca="1" si="3"/>
        <v>8.0507648589941336</v>
      </c>
    </row>
    <row r="94" spans="1:4" x14ac:dyDescent="0.25">
      <c r="A94">
        <v>84</v>
      </c>
      <c r="B94">
        <v>62</v>
      </c>
      <c r="C94" s="21">
        <f t="shared" ca="1" si="2"/>
        <v>57.666666666666664</v>
      </c>
      <c r="D94" s="20">
        <f t="shared" ca="1" si="3"/>
        <v>6.9228553304200959</v>
      </c>
    </row>
    <row r="95" spans="1:4" x14ac:dyDescent="0.25">
      <c r="A95">
        <v>85</v>
      </c>
      <c r="B95">
        <v>83</v>
      </c>
      <c r="C95" s="21">
        <f t="shared" ca="1" si="2"/>
        <v>63</v>
      </c>
      <c r="D95" s="20">
        <f t="shared" ca="1" si="3"/>
        <v>13.41364700318023</v>
      </c>
    </row>
    <row r="96" spans="1:4" x14ac:dyDescent="0.25">
      <c r="A96">
        <v>86</v>
      </c>
      <c r="B96">
        <v>52</v>
      </c>
      <c r="C96" s="21">
        <f t="shared" ca="1" si="2"/>
        <v>65.666666666666671</v>
      </c>
      <c r="D96" s="20">
        <f t="shared" ca="1" si="3"/>
        <v>14.207457613938249</v>
      </c>
    </row>
    <row r="97" spans="1:4" x14ac:dyDescent="0.25">
      <c r="A97">
        <v>87</v>
      </c>
      <c r="B97">
        <v>74</v>
      </c>
      <c r="C97" s="21">
        <f t="shared" ca="1" si="2"/>
        <v>69.666666666666671</v>
      </c>
      <c r="D97" s="20">
        <f t="shared" ca="1" si="3"/>
        <v>14.207457613938248</v>
      </c>
    </row>
    <row r="98" spans="1:4" x14ac:dyDescent="0.25">
      <c r="A98">
        <v>88</v>
      </c>
      <c r="B98">
        <v>65</v>
      </c>
      <c r="C98" s="21">
        <f t="shared" ca="1" si="2"/>
        <v>63.666666666666664</v>
      </c>
      <c r="D98" s="20">
        <f t="shared" ca="1" si="3"/>
        <v>8.313309275559952</v>
      </c>
    </row>
    <row r="99" spans="1:4" x14ac:dyDescent="0.25">
      <c r="A99">
        <v>89</v>
      </c>
      <c r="B99">
        <v>66</v>
      </c>
      <c r="C99" s="21">
        <f t="shared" ca="1" si="2"/>
        <v>68.333333333333329</v>
      </c>
      <c r="D99" s="20">
        <f t="shared" ca="1" si="3"/>
        <v>2.9439202887759457</v>
      </c>
    </row>
    <row r="100" spans="1:4" x14ac:dyDescent="0.25">
      <c r="A100">
        <v>90</v>
      </c>
      <c r="B100">
        <v>51</v>
      </c>
      <c r="C100" s="21">
        <f t="shared" ca="1" si="2"/>
        <v>60.666666666666664</v>
      </c>
      <c r="D100" s="20">
        <f t="shared" ca="1" si="3"/>
        <v>5.7927157323275873</v>
      </c>
    </row>
    <row r="101" spans="1:4" x14ac:dyDescent="0.25">
      <c r="A101">
        <v>91</v>
      </c>
      <c r="B101">
        <v>60</v>
      </c>
      <c r="C101" s="21">
        <f t="shared" ca="1" si="2"/>
        <v>59</v>
      </c>
      <c r="D101" s="20">
        <f t="shared" ca="1" si="3"/>
        <v>5.7702942989327912</v>
      </c>
    </row>
    <row r="102" spans="1:4" x14ac:dyDescent="0.25">
      <c r="A102">
        <v>92</v>
      </c>
      <c r="B102">
        <v>56</v>
      </c>
      <c r="C102" s="21">
        <f t="shared" ca="1" si="2"/>
        <v>55.666666666666664</v>
      </c>
      <c r="D102" s="20">
        <f t="shared" ca="1" si="3"/>
        <v>5.6141355985154568</v>
      </c>
    </row>
    <row r="103" spans="1:4" x14ac:dyDescent="0.25">
      <c r="A103">
        <v>93</v>
      </c>
      <c r="B103">
        <v>49</v>
      </c>
      <c r="C103" s="21">
        <f t="shared" ca="1" si="2"/>
        <v>55</v>
      </c>
      <c r="D103" s="20">
        <f t="shared" ca="1" si="3"/>
        <v>3.51715373140987</v>
      </c>
    </row>
    <row r="104" spans="1:4" x14ac:dyDescent="0.25">
      <c r="A104">
        <v>94</v>
      </c>
      <c r="B104">
        <v>20</v>
      </c>
      <c r="C104" s="21">
        <f t="shared" ca="1" si="2"/>
        <v>41.666666666666664</v>
      </c>
      <c r="D104" s="20">
        <f t="shared" ca="1" si="3"/>
        <v>12.981468272831023</v>
      </c>
    </row>
    <row r="105" spans="1:4" x14ac:dyDescent="0.25">
      <c r="A105">
        <v>95</v>
      </c>
      <c r="B105">
        <v>62</v>
      </c>
      <c r="C105" s="21">
        <f t="shared" ca="1" si="2"/>
        <v>43.666666666666664</v>
      </c>
      <c r="D105" s="20">
        <f t="shared" ca="1" si="3"/>
        <v>16.748687068499386</v>
      </c>
    </row>
    <row r="106" spans="1:4" x14ac:dyDescent="0.25">
      <c r="A106">
        <v>96</v>
      </c>
      <c r="B106">
        <v>36</v>
      </c>
      <c r="C106" s="21">
        <f t="shared" ca="1" si="2"/>
        <v>39.333333333333336</v>
      </c>
      <c r="D106" s="20">
        <f t="shared" ca="1" si="3"/>
        <v>16.49915822768611</v>
      </c>
    </row>
    <row r="107" spans="1:4" x14ac:dyDescent="0.25">
      <c r="A107">
        <v>97</v>
      </c>
      <c r="B107">
        <v>45</v>
      </c>
      <c r="C107" s="21">
        <f t="shared" ca="1" si="2"/>
        <v>47.666666666666664</v>
      </c>
      <c r="D107" s="20">
        <f t="shared" ca="1" si="3"/>
        <v>10.867893591267405</v>
      </c>
    </row>
    <row r="108" spans="1:4" x14ac:dyDescent="0.25">
      <c r="A108">
        <v>98</v>
      </c>
      <c r="B108">
        <v>47</v>
      </c>
      <c r="C108" s="21">
        <f t="shared" ca="1" si="2"/>
        <v>42.666666666666664</v>
      </c>
      <c r="D108" s="20">
        <f t="shared" ca="1" si="3"/>
        <v>3.5118845842842474</v>
      </c>
    </row>
    <row r="109" spans="1:4" x14ac:dyDescent="0.25">
      <c r="A109">
        <v>99</v>
      </c>
      <c r="B109">
        <v>30</v>
      </c>
      <c r="C109" s="21">
        <f t="shared" ca="1" si="2"/>
        <v>40.666666666666664</v>
      </c>
      <c r="D109" s="20">
        <f t="shared" ca="1" si="3"/>
        <v>6.8231631634862389</v>
      </c>
    </row>
    <row r="110" spans="1:4" x14ac:dyDescent="0.25">
      <c r="A110">
        <v>100</v>
      </c>
      <c r="B110">
        <v>36</v>
      </c>
      <c r="C110" s="28">
        <f t="shared" ca="1" si="2"/>
        <v>37.666666666666664</v>
      </c>
      <c r="D110" s="29">
        <f t="shared" ca="1" si="3"/>
        <v>6.7164805598699608</v>
      </c>
    </row>
  </sheetData>
  <hyperlinks>
    <hyperlink ref="A1:D1" r:id="rId1" display="Файл скачан с сайта excel2.ru &gt;&gt;&gt;"/>
    <hyperlink ref="A2" r:id="rId2"/>
    <hyperlink ref="D5" r:id="rId3"/>
  </hyperlinks>
  <pageMargins left="0.7" right="0.7" top="0.75" bottom="0.75" header="0.3" footer="0.3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7" name="Spinner 1">
              <controlPr defaultSize="0" autoPict="0">
                <anchor moveWithCells="1" sizeWithCells="1">
                  <from>
                    <xdr:col>4</xdr:col>
                    <xdr:colOff>47625</xdr:colOff>
                    <xdr:row>7</xdr:row>
                    <xdr:rowOff>28575</xdr:rowOff>
                  </from>
                  <to>
                    <xdr:col>4</xdr:col>
                    <xdr:colOff>419100</xdr:colOff>
                    <xdr:row>7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10"/>
  <sheetViews>
    <sheetView zoomScale="85" zoomScaleNormal="85" workbookViewId="0">
      <selection activeCell="A2" sqref="A2"/>
    </sheetView>
  </sheetViews>
  <sheetFormatPr defaultRowHeight="15" x14ac:dyDescent="0.25"/>
  <cols>
    <col min="1" max="1" width="12.140625" customWidth="1"/>
    <col min="2" max="2" width="21.140625" customWidth="1"/>
    <col min="3" max="3" width="14.7109375" customWidth="1"/>
    <col min="4" max="4" width="7.85546875" customWidth="1"/>
    <col min="5" max="5" width="20.28515625" customWidth="1"/>
    <col min="12" max="12" width="9.5703125" bestFit="1" customWidth="1"/>
  </cols>
  <sheetData>
    <row r="1" spans="1:10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9" t="s">
        <v>35</v>
      </c>
      <c r="B4" s="9"/>
      <c r="C4" s="9"/>
      <c r="D4" s="9"/>
      <c r="E4" s="9"/>
      <c r="F4" s="9"/>
      <c r="G4" s="9"/>
      <c r="H4" s="9"/>
      <c r="I4" s="9"/>
      <c r="J4" s="9"/>
    </row>
    <row r="6" spans="1:10" hidden="1" x14ac:dyDescent="0.25"/>
    <row r="7" spans="1:10" hidden="1" x14ac:dyDescent="0.25"/>
    <row r="10" spans="1:10" ht="30" x14ac:dyDescent="0.25">
      <c r="A10" s="13" t="s">
        <v>5</v>
      </c>
      <c r="B10" s="14" t="s">
        <v>19</v>
      </c>
      <c r="C10" s="14" t="s">
        <v>11</v>
      </c>
      <c r="E10" t="s">
        <v>38</v>
      </c>
    </row>
    <row r="11" spans="1:10" x14ac:dyDescent="0.25">
      <c r="A11">
        <v>1</v>
      </c>
      <c r="B11">
        <v>22</v>
      </c>
      <c r="C11" s="32"/>
    </row>
    <row r="12" spans="1:10" x14ac:dyDescent="0.25">
      <c r="A12">
        <v>2</v>
      </c>
      <c r="B12">
        <v>15</v>
      </c>
      <c r="C12" s="21">
        <f>AVERAGE(B11:B13)</f>
        <v>20.333333333333332</v>
      </c>
    </row>
    <row r="13" spans="1:10" x14ac:dyDescent="0.25">
      <c r="A13">
        <v>3</v>
      </c>
      <c r="B13">
        <v>24</v>
      </c>
      <c r="C13" s="21">
        <f t="shared" ref="C13:C76" si="0">AVERAGE(B12:B14)</f>
        <v>27.333333333333332</v>
      </c>
    </row>
    <row r="14" spans="1:10" x14ac:dyDescent="0.25">
      <c r="A14">
        <v>4</v>
      </c>
      <c r="B14">
        <v>43</v>
      </c>
      <c r="C14" s="21">
        <f t="shared" si="0"/>
        <v>38</v>
      </c>
    </row>
    <row r="15" spans="1:10" x14ac:dyDescent="0.25">
      <c r="A15">
        <v>5</v>
      </c>
      <c r="B15">
        <v>47</v>
      </c>
      <c r="C15" s="21">
        <f t="shared" si="0"/>
        <v>38.666666666666664</v>
      </c>
    </row>
    <row r="16" spans="1:10" x14ac:dyDescent="0.25">
      <c r="A16">
        <v>6</v>
      </c>
      <c r="B16">
        <v>26</v>
      </c>
      <c r="C16" s="21">
        <f t="shared" si="0"/>
        <v>35.333333333333336</v>
      </c>
    </row>
    <row r="17" spans="1:3" x14ac:dyDescent="0.25">
      <c r="A17">
        <v>7</v>
      </c>
      <c r="B17">
        <v>33</v>
      </c>
      <c r="C17" s="21">
        <f t="shared" si="0"/>
        <v>35</v>
      </c>
    </row>
    <row r="18" spans="1:3" x14ac:dyDescent="0.25">
      <c r="A18">
        <v>8</v>
      </c>
      <c r="B18">
        <v>46</v>
      </c>
      <c r="C18" s="21">
        <f t="shared" si="0"/>
        <v>40</v>
      </c>
    </row>
    <row r="19" spans="1:3" x14ac:dyDescent="0.25">
      <c r="A19">
        <v>9</v>
      </c>
      <c r="B19">
        <v>41</v>
      </c>
      <c r="C19" s="21">
        <f t="shared" si="0"/>
        <v>44.333333333333336</v>
      </c>
    </row>
    <row r="20" spans="1:3" x14ac:dyDescent="0.25">
      <c r="A20">
        <v>10</v>
      </c>
      <c r="B20">
        <v>46</v>
      </c>
      <c r="C20" s="21">
        <f t="shared" si="0"/>
        <v>42.666666666666664</v>
      </c>
    </row>
    <row r="21" spans="1:3" x14ac:dyDescent="0.25">
      <c r="A21">
        <v>11</v>
      </c>
      <c r="B21">
        <v>41</v>
      </c>
      <c r="C21" s="21">
        <f t="shared" si="0"/>
        <v>40.333333333333336</v>
      </c>
    </row>
    <row r="22" spans="1:3" x14ac:dyDescent="0.25">
      <c r="A22">
        <v>12</v>
      </c>
      <c r="B22">
        <v>34</v>
      </c>
      <c r="C22" s="21">
        <f t="shared" si="0"/>
        <v>40.333333333333336</v>
      </c>
    </row>
    <row r="23" spans="1:3" x14ac:dyDescent="0.25">
      <c r="A23">
        <v>13</v>
      </c>
      <c r="B23">
        <v>46</v>
      </c>
      <c r="C23" s="21">
        <f t="shared" si="0"/>
        <v>40</v>
      </c>
    </row>
    <row r="24" spans="1:3" x14ac:dyDescent="0.25">
      <c r="A24">
        <v>14</v>
      </c>
      <c r="B24">
        <v>40</v>
      </c>
      <c r="C24" s="21">
        <f t="shared" si="0"/>
        <v>46.666666666666664</v>
      </c>
    </row>
    <row r="25" spans="1:3" x14ac:dyDescent="0.25">
      <c r="A25">
        <v>15</v>
      </c>
      <c r="B25">
        <v>54</v>
      </c>
      <c r="C25" s="21">
        <f t="shared" si="0"/>
        <v>50.666666666666664</v>
      </c>
    </row>
    <row r="26" spans="1:3" x14ac:dyDescent="0.25">
      <c r="A26">
        <v>16</v>
      </c>
      <c r="B26">
        <v>58</v>
      </c>
      <c r="C26" s="21">
        <f t="shared" si="0"/>
        <v>53</v>
      </c>
    </row>
    <row r="27" spans="1:3" x14ac:dyDescent="0.25">
      <c r="A27">
        <v>17</v>
      </c>
      <c r="B27">
        <v>47</v>
      </c>
      <c r="C27" s="21">
        <f t="shared" si="0"/>
        <v>53.333333333333336</v>
      </c>
    </row>
    <row r="28" spans="1:3" x14ac:dyDescent="0.25">
      <c r="A28">
        <v>18</v>
      </c>
      <c r="B28">
        <v>55</v>
      </c>
      <c r="C28" s="21">
        <f t="shared" si="0"/>
        <v>52.666666666666664</v>
      </c>
    </row>
    <row r="29" spans="1:3" x14ac:dyDescent="0.25">
      <c r="A29">
        <v>19</v>
      </c>
      <c r="B29">
        <v>56</v>
      </c>
      <c r="C29" s="21">
        <f t="shared" si="0"/>
        <v>54.333333333333336</v>
      </c>
    </row>
    <row r="30" spans="1:3" x14ac:dyDescent="0.25">
      <c r="A30">
        <v>20</v>
      </c>
      <c r="B30">
        <v>52</v>
      </c>
      <c r="C30" s="21">
        <f t="shared" si="0"/>
        <v>53</v>
      </c>
    </row>
    <row r="31" spans="1:3" x14ac:dyDescent="0.25">
      <c r="A31">
        <v>21</v>
      </c>
      <c r="B31">
        <v>51</v>
      </c>
      <c r="C31" s="21">
        <f t="shared" si="0"/>
        <v>48.333333333333336</v>
      </c>
    </row>
    <row r="32" spans="1:3" x14ac:dyDescent="0.25">
      <c r="A32">
        <v>22</v>
      </c>
      <c r="B32">
        <v>42</v>
      </c>
      <c r="C32" s="21">
        <f t="shared" si="0"/>
        <v>44</v>
      </c>
    </row>
    <row r="33" spans="1:12" x14ac:dyDescent="0.25">
      <c r="A33">
        <v>23</v>
      </c>
      <c r="B33">
        <v>39</v>
      </c>
      <c r="C33" s="21">
        <f t="shared" si="0"/>
        <v>44.666666666666664</v>
      </c>
    </row>
    <row r="34" spans="1:12" x14ac:dyDescent="0.25">
      <c r="A34">
        <v>24</v>
      </c>
      <c r="B34">
        <v>53</v>
      </c>
      <c r="C34" s="21">
        <f t="shared" si="0"/>
        <v>41.333333333333336</v>
      </c>
    </row>
    <row r="35" spans="1:12" x14ac:dyDescent="0.25">
      <c r="A35">
        <v>25</v>
      </c>
      <c r="B35">
        <v>32</v>
      </c>
      <c r="C35" s="21">
        <f t="shared" si="0"/>
        <v>43.666666666666664</v>
      </c>
      <c r="L35" s="10"/>
    </row>
    <row r="36" spans="1:12" x14ac:dyDescent="0.25">
      <c r="A36">
        <v>26</v>
      </c>
      <c r="B36">
        <v>46</v>
      </c>
      <c r="C36" s="21">
        <f t="shared" si="0"/>
        <v>36.333333333333336</v>
      </c>
      <c r="L36" s="10"/>
    </row>
    <row r="37" spans="1:12" x14ac:dyDescent="0.25">
      <c r="A37">
        <v>27</v>
      </c>
      <c r="B37">
        <v>31</v>
      </c>
      <c r="C37" s="21">
        <f t="shared" si="0"/>
        <v>33.666666666666664</v>
      </c>
      <c r="L37" s="10"/>
    </row>
    <row r="38" spans="1:12" x14ac:dyDescent="0.25">
      <c r="A38">
        <v>28</v>
      </c>
      <c r="B38">
        <v>24</v>
      </c>
      <c r="C38" s="21">
        <f t="shared" si="0"/>
        <v>33.333333333333336</v>
      </c>
      <c r="L38" s="10"/>
    </row>
    <row r="39" spans="1:12" x14ac:dyDescent="0.25">
      <c r="A39">
        <v>29</v>
      </c>
      <c r="B39">
        <v>45</v>
      </c>
      <c r="C39" s="21">
        <f t="shared" si="0"/>
        <v>40.333333333333336</v>
      </c>
      <c r="L39" s="10"/>
    </row>
    <row r="40" spans="1:12" x14ac:dyDescent="0.25">
      <c r="A40">
        <v>30</v>
      </c>
      <c r="B40">
        <v>52</v>
      </c>
      <c r="C40" s="21">
        <f t="shared" si="0"/>
        <v>45.666666666666664</v>
      </c>
      <c r="L40" s="10"/>
    </row>
    <row r="41" spans="1:12" x14ac:dyDescent="0.25">
      <c r="A41">
        <v>31</v>
      </c>
      <c r="B41">
        <v>40</v>
      </c>
      <c r="C41" s="21">
        <f t="shared" si="0"/>
        <v>42</v>
      </c>
      <c r="L41" s="10"/>
    </row>
    <row r="42" spans="1:12" x14ac:dyDescent="0.25">
      <c r="A42">
        <v>32</v>
      </c>
      <c r="B42">
        <v>34</v>
      </c>
      <c r="C42" s="21">
        <f t="shared" si="0"/>
        <v>37.333333333333336</v>
      </c>
      <c r="L42" s="10"/>
    </row>
    <row r="43" spans="1:12" x14ac:dyDescent="0.25">
      <c r="A43">
        <v>33</v>
      </c>
      <c r="B43">
        <v>38</v>
      </c>
      <c r="C43" s="21">
        <f t="shared" si="0"/>
        <v>35.666666666666664</v>
      </c>
      <c r="L43" s="10"/>
    </row>
    <row r="44" spans="1:12" x14ac:dyDescent="0.25">
      <c r="A44">
        <v>34</v>
      </c>
      <c r="B44">
        <v>35</v>
      </c>
      <c r="C44" s="21">
        <f t="shared" si="0"/>
        <v>31.666666666666668</v>
      </c>
      <c r="L44" s="10"/>
    </row>
    <row r="45" spans="1:12" x14ac:dyDescent="0.25">
      <c r="A45">
        <v>35</v>
      </c>
      <c r="B45">
        <v>22</v>
      </c>
      <c r="C45" s="21">
        <f t="shared" si="0"/>
        <v>27.666666666666668</v>
      </c>
      <c r="L45" s="10"/>
    </row>
    <row r="46" spans="1:12" x14ac:dyDescent="0.25">
      <c r="A46">
        <v>36</v>
      </c>
      <c r="B46">
        <v>26</v>
      </c>
      <c r="C46" s="21">
        <f t="shared" si="0"/>
        <v>30</v>
      </c>
      <c r="L46" s="10"/>
    </row>
    <row r="47" spans="1:12" x14ac:dyDescent="0.25">
      <c r="A47">
        <v>37</v>
      </c>
      <c r="B47">
        <v>42</v>
      </c>
      <c r="C47" s="21">
        <f t="shared" si="0"/>
        <v>31</v>
      </c>
      <c r="L47" s="10"/>
    </row>
    <row r="48" spans="1:12" x14ac:dyDescent="0.25">
      <c r="A48">
        <v>38</v>
      </c>
      <c r="B48">
        <v>25</v>
      </c>
      <c r="C48" s="21">
        <f t="shared" si="0"/>
        <v>31</v>
      </c>
      <c r="L48" s="10"/>
    </row>
    <row r="49" spans="1:12" x14ac:dyDescent="0.25">
      <c r="A49">
        <v>39</v>
      </c>
      <c r="B49">
        <v>26</v>
      </c>
      <c r="C49" s="21">
        <f t="shared" si="0"/>
        <v>26.333333333333332</v>
      </c>
      <c r="L49" s="10"/>
    </row>
    <row r="50" spans="1:12" x14ac:dyDescent="0.25">
      <c r="A50">
        <v>40</v>
      </c>
      <c r="B50">
        <v>28</v>
      </c>
      <c r="C50" s="21">
        <f t="shared" si="0"/>
        <v>25</v>
      </c>
    </row>
    <row r="51" spans="1:12" x14ac:dyDescent="0.25">
      <c r="A51">
        <v>41</v>
      </c>
      <c r="B51">
        <v>21</v>
      </c>
      <c r="C51" s="21">
        <f t="shared" si="0"/>
        <v>17.666666666666668</v>
      </c>
    </row>
    <row r="52" spans="1:12" x14ac:dyDescent="0.25">
      <c r="A52">
        <v>42</v>
      </c>
      <c r="B52">
        <v>4</v>
      </c>
      <c r="C52" s="21">
        <f t="shared" si="0"/>
        <v>14.666666666666666</v>
      </c>
    </row>
    <row r="53" spans="1:12" x14ac:dyDescent="0.25">
      <c r="A53">
        <v>43</v>
      </c>
      <c r="B53">
        <v>19</v>
      </c>
      <c r="C53" s="21">
        <f t="shared" si="0"/>
        <v>15</v>
      </c>
    </row>
    <row r="54" spans="1:12" x14ac:dyDescent="0.25">
      <c r="A54">
        <v>44</v>
      </c>
      <c r="B54">
        <v>22</v>
      </c>
      <c r="C54" s="21">
        <f t="shared" si="0"/>
        <v>14.333333333333334</v>
      </c>
    </row>
    <row r="55" spans="1:12" x14ac:dyDescent="0.25">
      <c r="A55">
        <v>45</v>
      </c>
      <c r="B55">
        <v>2</v>
      </c>
      <c r="C55" s="21">
        <f t="shared" si="0"/>
        <v>8.3333333333333339</v>
      </c>
    </row>
    <row r="56" spans="1:12" x14ac:dyDescent="0.25">
      <c r="A56">
        <v>46</v>
      </c>
      <c r="B56">
        <v>1</v>
      </c>
      <c r="C56" s="21">
        <f t="shared" si="0"/>
        <v>6.333333333333333</v>
      </c>
    </row>
    <row r="57" spans="1:12" x14ac:dyDescent="0.25">
      <c r="A57">
        <v>47</v>
      </c>
      <c r="B57">
        <v>16</v>
      </c>
      <c r="C57" s="21">
        <f t="shared" si="0"/>
        <v>9</v>
      </c>
    </row>
    <row r="58" spans="1:12" x14ac:dyDescent="0.25">
      <c r="A58">
        <v>48</v>
      </c>
      <c r="B58">
        <v>10</v>
      </c>
      <c r="C58" s="21">
        <f t="shared" si="0"/>
        <v>11.333333333333334</v>
      </c>
    </row>
    <row r="59" spans="1:12" x14ac:dyDescent="0.25">
      <c r="A59">
        <v>49</v>
      </c>
      <c r="B59">
        <v>8</v>
      </c>
      <c r="C59" s="21">
        <f t="shared" si="0"/>
        <v>12</v>
      </c>
    </row>
    <row r="60" spans="1:12" x14ac:dyDescent="0.25">
      <c r="A60">
        <v>50</v>
      </c>
      <c r="B60">
        <v>18</v>
      </c>
      <c r="C60" s="21">
        <f t="shared" si="0"/>
        <v>18</v>
      </c>
    </row>
    <row r="61" spans="1:12" x14ac:dyDescent="0.25">
      <c r="A61">
        <v>51</v>
      </c>
      <c r="B61">
        <v>28</v>
      </c>
      <c r="C61" s="21">
        <f t="shared" si="0"/>
        <v>19.333333333333332</v>
      </c>
    </row>
    <row r="62" spans="1:12" x14ac:dyDescent="0.25">
      <c r="A62">
        <v>52</v>
      </c>
      <c r="B62">
        <v>12</v>
      </c>
      <c r="C62" s="21">
        <f t="shared" si="0"/>
        <v>17</v>
      </c>
    </row>
    <row r="63" spans="1:12" x14ac:dyDescent="0.25">
      <c r="A63">
        <v>53</v>
      </c>
      <c r="B63">
        <v>11</v>
      </c>
      <c r="C63" s="21">
        <f t="shared" si="0"/>
        <v>14.666666666666666</v>
      </c>
    </row>
    <row r="64" spans="1:12" x14ac:dyDescent="0.25">
      <c r="A64">
        <v>54</v>
      </c>
      <c r="B64">
        <v>21</v>
      </c>
      <c r="C64" s="21">
        <f t="shared" si="0"/>
        <v>15.666666666666666</v>
      </c>
    </row>
    <row r="65" spans="1:3" x14ac:dyDescent="0.25">
      <c r="A65">
        <v>55</v>
      </c>
      <c r="B65">
        <v>15</v>
      </c>
      <c r="C65" s="21">
        <f t="shared" si="0"/>
        <v>19.666666666666668</v>
      </c>
    </row>
    <row r="66" spans="1:3" x14ac:dyDescent="0.25">
      <c r="A66">
        <v>56</v>
      </c>
      <c r="B66">
        <v>23</v>
      </c>
      <c r="C66" s="21">
        <f t="shared" si="0"/>
        <v>20.666666666666668</v>
      </c>
    </row>
    <row r="67" spans="1:3" x14ac:dyDescent="0.25">
      <c r="A67">
        <v>57</v>
      </c>
      <c r="B67">
        <v>24</v>
      </c>
      <c r="C67" s="21">
        <f t="shared" si="0"/>
        <v>20.666666666666668</v>
      </c>
    </row>
    <row r="68" spans="1:3" x14ac:dyDescent="0.25">
      <c r="A68">
        <v>58</v>
      </c>
      <c r="B68">
        <v>15</v>
      </c>
      <c r="C68" s="21">
        <f t="shared" si="0"/>
        <v>20.666666666666668</v>
      </c>
    </row>
    <row r="69" spans="1:3" x14ac:dyDescent="0.25">
      <c r="A69">
        <v>59</v>
      </c>
      <c r="B69">
        <v>23</v>
      </c>
      <c r="C69" s="21">
        <f t="shared" si="0"/>
        <v>23</v>
      </c>
    </row>
    <row r="70" spans="1:3" x14ac:dyDescent="0.25">
      <c r="A70">
        <v>60</v>
      </c>
      <c r="B70">
        <v>31</v>
      </c>
      <c r="C70" s="21">
        <f t="shared" si="0"/>
        <v>22.333333333333332</v>
      </c>
    </row>
    <row r="71" spans="1:3" x14ac:dyDescent="0.25">
      <c r="A71">
        <v>61</v>
      </c>
      <c r="B71">
        <v>13</v>
      </c>
      <c r="C71" s="21">
        <f t="shared" si="0"/>
        <v>20.333333333333332</v>
      </c>
    </row>
    <row r="72" spans="1:3" x14ac:dyDescent="0.25">
      <c r="A72">
        <v>62</v>
      </c>
      <c r="B72">
        <v>17</v>
      </c>
      <c r="C72" s="21">
        <f t="shared" si="0"/>
        <v>18.333333333333332</v>
      </c>
    </row>
    <row r="73" spans="1:3" x14ac:dyDescent="0.25">
      <c r="A73">
        <v>63</v>
      </c>
      <c r="B73">
        <v>25</v>
      </c>
      <c r="C73" s="21">
        <f t="shared" si="0"/>
        <v>25.666666666666668</v>
      </c>
    </row>
    <row r="74" spans="1:3" x14ac:dyDescent="0.25">
      <c r="A74">
        <v>64</v>
      </c>
      <c r="B74">
        <v>35</v>
      </c>
      <c r="C74" s="21">
        <f t="shared" si="0"/>
        <v>32</v>
      </c>
    </row>
    <row r="75" spans="1:3" x14ac:dyDescent="0.25">
      <c r="A75">
        <v>65</v>
      </c>
      <c r="B75">
        <v>36</v>
      </c>
      <c r="C75" s="21">
        <f t="shared" si="0"/>
        <v>37.666666666666664</v>
      </c>
    </row>
    <row r="76" spans="1:3" x14ac:dyDescent="0.25">
      <c r="A76">
        <v>66</v>
      </c>
      <c r="B76">
        <v>42</v>
      </c>
      <c r="C76" s="21">
        <f t="shared" si="0"/>
        <v>40.666666666666664</v>
      </c>
    </row>
    <row r="77" spans="1:3" x14ac:dyDescent="0.25">
      <c r="A77">
        <v>67</v>
      </c>
      <c r="B77">
        <v>44</v>
      </c>
      <c r="C77" s="21">
        <f t="shared" ref="C77:C109" si="1">AVERAGE(B76:B78)</f>
        <v>39.666666666666664</v>
      </c>
    </row>
    <row r="78" spans="1:3" x14ac:dyDescent="0.25">
      <c r="A78">
        <v>68</v>
      </c>
      <c r="B78">
        <v>33</v>
      </c>
      <c r="C78" s="21">
        <f t="shared" si="1"/>
        <v>38</v>
      </c>
    </row>
    <row r="79" spans="1:3" x14ac:dyDescent="0.25">
      <c r="A79">
        <v>69</v>
      </c>
      <c r="B79">
        <v>37</v>
      </c>
      <c r="C79" s="21">
        <f t="shared" si="1"/>
        <v>38.333333333333336</v>
      </c>
    </row>
    <row r="80" spans="1:3" x14ac:dyDescent="0.25">
      <c r="A80">
        <v>70</v>
      </c>
      <c r="B80">
        <v>45</v>
      </c>
      <c r="C80" s="21">
        <f t="shared" si="1"/>
        <v>46.333333333333336</v>
      </c>
    </row>
    <row r="81" spans="1:3" x14ac:dyDescent="0.25">
      <c r="A81">
        <v>71</v>
      </c>
      <c r="B81">
        <v>57</v>
      </c>
      <c r="C81" s="21">
        <f t="shared" si="1"/>
        <v>52.333333333333336</v>
      </c>
    </row>
    <row r="82" spans="1:3" x14ac:dyDescent="0.25">
      <c r="A82">
        <v>72</v>
      </c>
      <c r="B82">
        <v>55</v>
      </c>
      <c r="C82" s="21">
        <f t="shared" si="1"/>
        <v>57</v>
      </c>
    </row>
    <row r="83" spans="1:3" x14ac:dyDescent="0.25">
      <c r="A83">
        <v>73</v>
      </c>
      <c r="B83">
        <v>59</v>
      </c>
      <c r="C83" s="21">
        <f t="shared" si="1"/>
        <v>53.333333333333336</v>
      </c>
    </row>
    <row r="84" spans="1:3" x14ac:dyDescent="0.25">
      <c r="A84">
        <v>74</v>
      </c>
      <c r="B84">
        <v>46</v>
      </c>
      <c r="C84" s="21">
        <f t="shared" si="1"/>
        <v>53.333333333333336</v>
      </c>
    </row>
    <row r="85" spans="1:3" x14ac:dyDescent="0.25">
      <c r="A85">
        <v>75</v>
      </c>
      <c r="B85">
        <v>55</v>
      </c>
      <c r="C85" s="21">
        <f t="shared" si="1"/>
        <v>47.333333333333336</v>
      </c>
    </row>
    <row r="86" spans="1:3" x14ac:dyDescent="0.25">
      <c r="A86">
        <v>76</v>
      </c>
      <c r="B86">
        <v>41</v>
      </c>
      <c r="C86" s="21">
        <f t="shared" si="1"/>
        <v>50.333333333333336</v>
      </c>
    </row>
    <row r="87" spans="1:3" x14ac:dyDescent="0.25">
      <c r="A87">
        <v>77</v>
      </c>
      <c r="B87">
        <v>55</v>
      </c>
      <c r="C87" s="21">
        <f t="shared" si="1"/>
        <v>50.333333333333336</v>
      </c>
    </row>
    <row r="88" spans="1:3" x14ac:dyDescent="0.25">
      <c r="A88">
        <v>78</v>
      </c>
      <c r="B88">
        <v>55</v>
      </c>
      <c r="C88" s="21">
        <f t="shared" si="1"/>
        <v>56.333333333333336</v>
      </c>
    </row>
    <row r="89" spans="1:3" x14ac:dyDescent="0.25">
      <c r="A89">
        <v>79</v>
      </c>
      <c r="B89">
        <v>59</v>
      </c>
      <c r="C89" s="21">
        <f t="shared" si="1"/>
        <v>62.666666666666664</v>
      </c>
    </row>
    <row r="90" spans="1:3" x14ac:dyDescent="0.25">
      <c r="A90">
        <v>80</v>
      </c>
      <c r="B90">
        <v>74</v>
      </c>
      <c r="C90" s="21">
        <f t="shared" si="1"/>
        <v>62.333333333333336</v>
      </c>
    </row>
    <row r="91" spans="1:3" x14ac:dyDescent="0.25">
      <c r="A91">
        <v>81</v>
      </c>
      <c r="B91">
        <v>54</v>
      </c>
      <c r="C91" s="21">
        <f t="shared" si="1"/>
        <v>65</v>
      </c>
    </row>
    <row r="92" spans="1:3" x14ac:dyDescent="0.25">
      <c r="A92">
        <v>82</v>
      </c>
      <c r="B92">
        <v>67</v>
      </c>
      <c r="C92" s="21">
        <f t="shared" si="1"/>
        <v>55</v>
      </c>
    </row>
    <row r="93" spans="1:3" x14ac:dyDescent="0.25">
      <c r="A93">
        <v>83</v>
      </c>
      <c r="B93">
        <v>44</v>
      </c>
      <c r="C93" s="21">
        <f t="shared" si="1"/>
        <v>57.666666666666664</v>
      </c>
    </row>
    <row r="94" spans="1:3" x14ac:dyDescent="0.25">
      <c r="A94">
        <v>84</v>
      </c>
      <c r="B94">
        <v>62</v>
      </c>
      <c r="C94" s="21">
        <f t="shared" si="1"/>
        <v>63</v>
      </c>
    </row>
    <row r="95" spans="1:3" x14ac:dyDescent="0.25">
      <c r="A95">
        <v>85</v>
      </c>
      <c r="B95">
        <v>83</v>
      </c>
      <c r="C95" s="21">
        <f t="shared" si="1"/>
        <v>65.666666666666671</v>
      </c>
    </row>
    <row r="96" spans="1:3" x14ac:dyDescent="0.25">
      <c r="A96">
        <v>86</v>
      </c>
      <c r="B96">
        <v>52</v>
      </c>
      <c r="C96" s="21">
        <f t="shared" si="1"/>
        <v>69.666666666666671</v>
      </c>
    </row>
    <row r="97" spans="1:3" x14ac:dyDescent="0.25">
      <c r="A97">
        <v>87</v>
      </c>
      <c r="B97">
        <v>74</v>
      </c>
      <c r="C97" s="21">
        <f t="shared" si="1"/>
        <v>63.666666666666664</v>
      </c>
    </row>
    <row r="98" spans="1:3" x14ac:dyDescent="0.25">
      <c r="A98">
        <v>88</v>
      </c>
      <c r="B98">
        <v>65</v>
      </c>
      <c r="C98" s="21">
        <f t="shared" si="1"/>
        <v>68.333333333333329</v>
      </c>
    </row>
    <row r="99" spans="1:3" x14ac:dyDescent="0.25">
      <c r="A99">
        <v>89</v>
      </c>
      <c r="B99">
        <v>66</v>
      </c>
      <c r="C99" s="21">
        <f t="shared" si="1"/>
        <v>60.666666666666664</v>
      </c>
    </row>
    <row r="100" spans="1:3" x14ac:dyDescent="0.25">
      <c r="A100">
        <v>90</v>
      </c>
      <c r="B100">
        <v>51</v>
      </c>
      <c r="C100" s="21">
        <f t="shared" si="1"/>
        <v>59</v>
      </c>
    </row>
    <row r="101" spans="1:3" x14ac:dyDescent="0.25">
      <c r="A101">
        <v>91</v>
      </c>
      <c r="B101">
        <v>60</v>
      </c>
      <c r="C101" s="21">
        <f t="shared" si="1"/>
        <v>55.666666666666664</v>
      </c>
    </row>
    <row r="102" spans="1:3" x14ac:dyDescent="0.25">
      <c r="A102">
        <v>92</v>
      </c>
      <c r="B102">
        <v>56</v>
      </c>
      <c r="C102" s="21">
        <f t="shared" si="1"/>
        <v>55</v>
      </c>
    </row>
    <row r="103" spans="1:3" x14ac:dyDescent="0.25">
      <c r="A103">
        <v>93</v>
      </c>
      <c r="B103">
        <v>49</v>
      </c>
      <c r="C103" s="21">
        <f t="shared" si="1"/>
        <v>41.666666666666664</v>
      </c>
    </row>
    <row r="104" spans="1:3" x14ac:dyDescent="0.25">
      <c r="A104">
        <v>94</v>
      </c>
      <c r="B104">
        <v>20</v>
      </c>
      <c r="C104" s="21">
        <f t="shared" si="1"/>
        <v>43.666666666666664</v>
      </c>
    </row>
    <row r="105" spans="1:3" x14ac:dyDescent="0.25">
      <c r="A105">
        <v>95</v>
      </c>
      <c r="B105">
        <v>62</v>
      </c>
      <c r="C105" s="21">
        <f t="shared" si="1"/>
        <v>39.333333333333336</v>
      </c>
    </row>
    <row r="106" spans="1:3" x14ac:dyDescent="0.25">
      <c r="A106">
        <v>96</v>
      </c>
      <c r="B106">
        <v>36</v>
      </c>
      <c r="C106" s="21">
        <f t="shared" si="1"/>
        <v>47.666666666666664</v>
      </c>
    </row>
    <row r="107" spans="1:3" x14ac:dyDescent="0.25">
      <c r="A107">
        <v>97</v>
      </c>
      <c r="B107">
        <v>45</v>
      </c>
      <c r="C107" s="21">
        <f t="shared" si="1"/>
        <v>42.666666666666664</v>
      </c>
    </row>
    <row r="108" spans="1:3" x14ac:dyDescent="0.25">
      <c r="A108">
        <v>98</v>
      </c>
      <c r="B108">
        <v>47</v>
      </c>
      <c r="C108" s="21">
        <f t="shared" si="1"/>
        <v>40.666666666666664</v>
      </c>
    </row>
    <row r="109" spans="1:3" x14ac:dyDescent="0.25">
      <c r="A109">
        <v>99</v>
      </c>
      <c r="B109">
        <v>30</v>
      </c>
      <c r="C109" s="21">
        <f t="shared" si="1"/>
        <v>37.666666666666664</v>
      </c>
    </row>
    <row r="110" spans="1:3" x14ac:dyDescent="0.25">
      <c r="A110">
        <v>100</v>
      </c>
      <c r="B110">
        <v>36</v>
      </c>
      <c r="C110" s="32"/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ignoredErrors>
    <ignoredError sqref="C12 C13:C109" formulaRange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U110"/>
  <sheetViews>
    <sheetView zoomScale="85" zoomScaleNormal="85" workbookViewId="0">
      <selection activeCell="A2" sqref="A2"/>
    </sheetView>
  </sheetViews>
  <sheetFormatPr defaultRowHeight="15" x14ac:dyDescent="0.25"/>
  <cols>
    <col min="1" max="1" width="12.140625" customWidth="1"/>
    <col min="2" max="2" width="21.140625" customWidth="1"/>
    <col min="3" max="3" width="14.7109375" customWidth="1"/>
    <col min="4" max="4" width="12.7109375" customWidth="1"/>
    <col min="5" max="5" width="6.85546875" customWidth="1"/>
    <col min="6" max="6" width="15.5703125" customWidth="1"/>
    <col min="12" max="12" width="9.5703125" bestFit="1" customWidth="1"/>
    <col min="20" max="20" width="13" customWidth="1"/>
    <col min="21" max="21" width="15.140625" customWidth="1"/>
  </cols>
  <sheetData>
    <row r="1" spans="1:21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1:21" ht="15.75" x14ac:dyDescent="0.25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21" ht="18.75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9" t="s">
        <v>36</v>
      </c>
      <c r="B4" s="9"/>
      <c r="C4" s="9"/>
      <c r="D4" s="9"/>
      <c r="E4" s="9"/>
      <c r="F4" s="9"/>
      <c r="G4" s="9"/>
      <c r="H4" s="9"/>
      <c r="I4" s="9"/>
      <c r="J4" s="9"/>
    </row>
    <row r="6" spans="1:21" hidden="1" x14ac:dyDescent="0.25"/>
    <row r="7" spans="1:21" hidden="1" x14ac:dyDescent="0.25"/>
    <row r="8" spans="1:21" ht="45" x14ac:dyDescent="0.25">
      <c r="B8" s="18" t="s">
        <v>20</v>
      </c>
      <c r="C8" s="17">
        <v>15</v>
      </c>
      <c r="F8" s="7" t="s">
        <v>24</v>
      </c>
      <c r="G8" s="8">
        <f>COUNT(A11:A110)</f>
        <v>100</v>
      </c>
      <c r="S8" s="11" t="s">
        <v>41</v>
      </c>
    </row>
    <row r="10" spans="1:21" ht="45" x14ac:dyDescent="0.25">
      <c r="A10" s="13" t="s">
        <v>5</v>
      </c>
      <c r="B10" s="14" t="s">
        <v>19</v>
      </c>
      <c r="C10" s="14" t="s">
        <v>11</v>
      </c>
      <c r="D10" s="14" t="s">
        <v>37</v>
      </c>
      <c r="F10" t="str">
        <f>"Центрированное скользящее среднее ("&amp;C8&amp;" период"&amp;IF(C8&gt;4,"ов","а")&amp;")"</f>
        <v>Центрированное скользящее среднее (15 периодов)</v>
      </c>
      <c r="S10" s="13" t="s">
        <v>5</v>
      </c>
      <c r="T10" s="14" t="s">
        <v>19</v>
      </c>
      <c r="U10" s="14" t="s">
        <v>11</v>
      </c>
    </row>
    <row r="11" spans="1:21" x14ac:dyDescent="0.25">
      <c r="A11">
        <v>1</v>
      </c>
      <c r="B11">
        <v>22</v>
      </c>
      <c r="C11" s="21" t="e">
        <f ca="1">IF(OR(A11&lt;=INT($C$8/2),(A11+INT($C$8/2))&gt;$G$8),NA(),AVERAGE(
IF(ISODD($C$8),
OFFSET(B11,-INT($C$8/2),,$C$8),
(AVERAGE(OFFSET(B11,-INT($C$8/2),,$C$8))+AVERAGE(OFFSET(B11,-INT($C$8/2)+1,,$C$8)))/2)
))</f>
        <v>#N/A</v>
      </c>
      <c r="D11" s="21" t="e">
        <f ca="1">IF(OR(A11&lt;(INT($C$8/2)+1),A11&gt;($G$8-INT($C$8/2))),NA(),
AVERAGE(
OFFSET(B11,-(INT($C$8/2)),,$C$8),
OFFSET(B11,-(INT($C$8/2))+ISEVEN($C$8),,$C$8)))</f>
        <v>#N/A</v>
      </c>
      <c r="S11">
        <v>1</v>
      </c>
      <c r="T11" s="34">
        <v>22</v>
      </c>
      <c r="U11" s="9"/>
    </row>
    <row r="12" spans="1:21" x14ac:dyDescent="0.25">
      <c r="A12">
        <v>2</v>
      </c>
      <c r="B12">
        <v>15</v>
      </c>
      <c r="C12" s="21" t="e">
        <f t="shared" ref="C12:C75" ca="1" si="0">IF(OR(A12&lt;=INT($C$8/2),(A12+INT($C$8/2))&gt;$G$8),NA(),AVERAGE(
IF(ISODD($C$8),
OFFSET(B12,-INT($C$8/2),,$C$8),
(AVERAGE(OFFSET(B12,-INT($C$8/2),,$C$8))+AVERAGE(OFFSET(B12,-INT($C$8/2)+1,,$C$8)))/2)
))</f>
        <v>#N/A</v>
      </c>
      <c r="D12" s="21" t="e">
        <f t="shared" ref="D12:D75" ca="1" si="1">IF(OR(A12&lt;(INT($C$8/2)+1),A12&gt;($G$8-INT($C$8/2))),NA(),
AVERAGE(
OFFSET(B12,-(INT($C$8/2)),,$C$8),
OFFSET(B12,-(INT($C$8/2))+ISEVEN($C$8),,$C$8)))</f>
        <v>#N/A</v>
      </c>
      <c r="S12">
        <v>2</v>
      </c>
      <c r="T12" s="35">
        <v>15</v>
      </c>
      <c r="U12" s="9"/>
    </row>
    <row r="13" spans="1:21" x14ac:dyDescent="0.25">
      <c r="A13">
        <v>3</v>
      </c>
      <c r="B13">
        <v>24</v>
      </c>
      <c r="C13" s="21" t="e">
        <f t="shared" ca="1" si="0"/>
        <v>#N/A</v>
      </c>
      <c r="D13" s="21" t="e">
        <f t="shared" ca="1" si="1"/>
        <v>#N/A</v>
      </c>
      <c r="S13">
        <v>3</v>
      </c>
      <c r="T13" s="35">
        <v>24</v>
      </c>
      <c r="U13" s="19">
        <f>(AVERAGE(T11:T14)+AVERAGE(T12:T15))/2</f>
        <v>29.125</v>
      </c>
    </row>
    <row r="14" spans="1:21" x14ac:dyDescent="0.25">
      <c r="A14">
        <v>4</v>
      </c>
      <c r="B14">
        <v>43</v>
      </c>
      <c r="C14" s="21" t="e">
        <f t="shared" ca="1" si="0"/>
        <v>#N/A</v>
      </c>
      <c r="D14" s="21" t="e">
        <f t="shared" ca="1" si="1"/>
        <v>#N/A</v>
      </c>
      <c r="S14">
        <v>4</v>
      </c>
      <c r="T14" s="35">
        <v>43</v>
      </c>
      <c r="U14" s="19">
        <f t="shared" ref="U14:U77" si="2">(AVERAGE(T12:T15)+AVERAGE(T13:T16))/2</f>
        <v>33.625</v>
      </c>
    </row>
    <row r="15" spans="1:21" x14ac:dyDescent="0.25">
      <c r="A15">
        <v>5</v>
      </c>
      <c r="B15">
        <v>47</v>
      </c>
      <c r="C15" s="21" t="e">
        <f t="shared" ca="1" si="0"/>
        <v>#N/A</v>
      </c>
      <c r="D15" s="21" t="e">
        <f t="shared" ca="1" si="1"/>
        <v>#N/A</v>
      </c>
      <c r="S15">
        <v>5</v>
      </c>
      <c r="T15" s="33">
        <v>47</v>
      </c>
      <c r="U15" s="19">
        <f t="shared" si="2"/>
        <v>36.125</v>
      </c>
    </row>
    <row r="16" spans="1:21" x14ac:dyDescent="0.25">
      <c r="A16">
        <v>6</v>
      </c>
      <c r="B16">
        <v>26</v>
      </c>
      <c r="C16" s="21" t="e">
        <f t="shared" ca="1" si="0"/>
        <v>#N/A</v>
      </c>
      <c r="D16" s="21" t="e">
        <f t="shared" ca="1" si="1"/>
        <v>#N/A</v>
      </c>
      <c r="S16">
        <v>6</v>
      </c>
      <c r="T16">
        <v>26</v>
      </c>
      <c r="U16" s="19">
        <f t="shared" si="2"/>
        <v>37.625</v>
      </c>
    </row>
    <row r="17" spans="1:21" x14ac:dyDescent="0.25">
      <c r="A17">
        <v>7</v>
      </c>
      <c r="B17">
        <v>33</v>
      </c>
      <c r="C17" s="21" t="e">
        <f t="shared" ca="1" si="0"/>
        <v>#N/A</v>
      </c>
      <c r="D17" s="21" t="e">
        <f t="shared" ca="1" si="1"/>
        <v>#N/A</v>
      </c>
      <c r="S17">
        <v>7</v>
      </c>
      <c r="T17">
        <v>33</v>
      </c>
      <c r="U17" s="19">
        <f t="shared" si="2"/>
        <v>37.25</v>
      </c>
    </row>
    <row r="18" spans="1:21" x14ac:dyDescent="0.25">
      <c r="A18">
        <v>8</v>
      </c>
      <c r="B18">
        <v>46</v>
      </c>
      <c r="C18" s="21">
        <f t="shared" ca="1" si="0"/>
        <v>37.200000000000003</v>
      </c>
      <c r="D18" s="21">
        <f t="shared" ca="1" si="1"/>
        <v>37.200000000000003</v>
      </c>
      <c r="S18">
        <v>8</v>
      </c>
      <c r="T18">
        <v>46</v>
      </c>
      <c r="U18" s="19">
        <f t="shared" si="2"/>
        <v>39</v>
      </c>
    </row>
    <row r="19" spans="1:21" x14ac:dyDescent="0.25">
      <c r="A19">
        <v>9</v>
      </c>
      <c r="B19">
        <v>41</v>
      </c>
      <c r="C19" s="21">
        <f t="shared" ca="1" si="0"/>
        <v>39.6</v>
      </c>
      <c r="D19" s="21">
        <f t="shared" ca="1" si="1"/>
        <v>39.6</v>
      </c>
      <c r="S19">
        <v>9</v>
      </c>
      <c r="T19">
        <v>41</v>
      </c>
      <c r="U19" s="19">
        <f t="shared" si="2"/>
        <v>42.5</v>
      </c>
    </row>
    <row r="20" spans="1:21" x14ac:dyDescent="0.25">
      <c r="A20">
        <v>10</v>
      </c>
      <c r="B20">
        <v>46</v>
      </c>
      <c r="C20" s="21">
        <f t="shared" ca="1" si="0"/>
        <v>41.733333333333334</v>
      </c>
      <c r="D20" s="21">
        <f t="shared" ca="1" si="1"/>
        <v>41.733333333333334</v>
      </c>
      <c r="S20">
        <v>10</v>
      </c>
      <c r="T20">
        <v>46</v>
      </c>
      <c r="U20" s="19">
        <f t="shared" si="2"/>
        <v>42</v>
      </c>
    </row>
    <row r="21" spans="1:21" x14ac:dyDescent="0.25">
      <c r="A21">
        <v>11</v>
      </c>
      <c r="B21">
        <v>41</v>
      </c>
      <c r="C21" s="21">
        <f t="shared" ca="1" si="0"/>
        <v>43.8</v>
      </c>
      <c r="D21" s="21">
        <f t="shared" ca="1" si="1"/>
        <v>43.8</v>
      </c>
      <c r="S21">
        <v>11</v>
      </c>
      <c r="T21">
        <v>41</v>
      </c>
      <c r="U21" s="19">
        <f t="shared" si="2"/>
        <v>41.125</v>
      </c>
    </row>
    <row r="22" spans="1:21" x14ac:dyDescent="0.25">
      <c r="A22">
        <v>12</v>
      </c>
      <c r="B22">
        <v>34</v>
      </c>
      <c r="C22" s="21">
        <f t="shared" ca="1" si="0"/>
        <v>44.666666666666664</v>
      </c>
      <c r="D22" s="21">
        <f t="shared" ca="1" si="1"/>
        <v>44.666666666666664</v>
      </c>
      <c r="S22">
        <v>12</v>
      </c>
      <c r="T22">
        <v>34</v>
      </c>
      <c r="U22" s="19">
        <f t="shared" si="2"/>
        <v>41</v>
      </c>
    </row>
    <row r="23" spans="1:21" x14ac:dyDescent="0.25">
      <c r="A23">
        <v>13</v>
      </c>
      <c r="B23">
        <v>46</v>
      </c>
      <c r="C23" s="21">
        <f t="shared" ca="1" si="0"/>
        <v>45</v>
      </c>
      <c r="D23" s="21">
        <f t="shared" ca="1" si="1"/>
        <v>45</v>
      </c>
      <c r="S23">
        <v>13</v>
      </c>
      <c r="T23">
        <v>46</v>
      </c>
      <c r="U23" s="19">
        <f t="shared" si="2"/>
        <v>41.875</v>
      </c>
    </row>
    <row r="24" spans="1:21" x14ac:dyDescent="0.25">
      <c r="A24">
        <v>14</v>
      </c>
      <c r="B24">
        <v>40</v>
      </c>
      <c r="C24" s="21">
        <f t="shared" ca="1" si="0"/>
        <v>46.666666666666664</v>
      </c>
      <c r="D24" s="21">
        <f t="shared" ca="1" si="1"/>
        <v>46.666666666666664</v>
      </c>
      <c r="S24">
        <v>14</v>
      </c>
      <c r="T24">
        <v>40</v>
      </c>
      <c r="U24" s="19">
        <f t="shared" si="2"/>
        <v>46.5</v>
      </c>
    </row>
    <row r="25" spans="1:21" x14ac:dyDescent="0.25">
      <c r="A25">
        <v>15</v>
      </c>
      <c r="B25">
        <v>54</v>
      </c>
      <c r="C25" s="21">
        <f t="shared" ca="1" si="0"/>
        <v>47.266666666666666</v>
      </c>
      <c r="D25" s="21">
        <f t="shared" ca="1" si="1"/>
        <v>47.266666666666666</v>
      </c>
      <c r="S25">
        <v>15</v>
      </c>
      <c r="T25">
        <v>54</v>
      </c>
      <c r="U25" s="19">
        <f t="shared" si="2"/>
        <v>49.625</v>
      </c>
    </row>
    <row r="26" spans="1:21" x14ac:dyDescent="0.25">
      <c r="A26">
        <v>16</v>
      </c>
      <c r="B26">
        <v>58</v>
      </c>
      <c r="C26" s="21">
        <f t="shared" ca="1" si="0"/>
        <v>46.8</v>
      </c>
      <c r="D26" s="21">
        <f t="shared" ca="1" si="1"/>
        <v>46.8</v>
      </c>
      <c r="S26">
        <v>16</v>
      </c>
      <c r="T26">
        <v>58</v>
      </c>
      <c r="U26" s="19">
        <f t="shared" si="2"/>
        <v>51.625</v>
      </c>
    </row>
    <row r="27" spans="1:21" x14ac:dyDescent="0.25">
      <c r="A27">
        <v>17</v>
      </c>
      <c r="B27">
        <v>47</v>
      </c>
      <c r="C27" s="21">
        <f t="shared" ca="1" si="0"/>
        <v>47.6</v>
      </c>
      <c r="D27" s="21">
        <f t="shared" ca="1" si="1"/>
        <v>47.6</v>
      </c>
      <c r="S27">
        <v>17</v>
      </c>
      <c r="T27">
        <v>47</v>
      </c>
      <c r="U27" s="19">
        <f t="shared" si="2"/>
        <v>53.75</v>
      </c>
    </row>
    <row r="28" spans="1:21" x14ac:dyDescent="0.25">
      <c r="A28">
        <v>18</v>
      </c>
      <c r="B28">
        <v>55</v>
      </c>
      <c r="C28" s="21">
        <f t="shared" ca="1" si="0"/>
        <v>46.666666666666664</v>
      </c>
      <c r="D28" s="21">
        <f t="shared" ca="1" si="1"/>
        <v>46.666666666666664</v>
      </c>
      <c r="S28">
        <v>18</v>
      </c>
      <c r="T28">
        <v>55</v>
      </c>
      <c r="U28" s="19">
        <f t="shared" si="2"/>
        <v>53.25</v>
      </c>
    </row>
    <row r="29" spans="1:21" x14ac:dyDescent="0.25">
      <c r="A29">
        <v>19</v>
      </c>
      <c r="B29">
        <v>56</v>
      </c>
      <c r="C29" s="21">
        <f t="shared" ca="1" si="0"/>
        <v>47</v>
      </c>
      <c r="D29" s="21">
        <f t="shared" ca="1" si="1"/>
        <v>47</v>
      </c>
      <c r="S29">
        <v>18</v>
      </c>
      <c r="T29">
        <v>56</v>
      </c>
      <c r="U29" s="19">
        <f t="shared" si="2"/>
        <v>53</v>
      </c>
    </row>
    <row r="30" spans="1:21" x14ac:dyDescent="0.25">
      <c r="A30">
        <v>20</v>
      </c>
      <c r="B30">
        <v>52</v>
      </c>
      <c r="C30" s="21">
        <f t="shared" ca="1" si="0"/>
        <v>46.8</v>
      </c>
      <c r="D30" s="21">
        <f t="shared" ca="1" si="1"/>
        <v>46.8</v>
      </c>
      <c r="S30">
        <v>18</v>
      </c>
      <c r="T30">
        <v>52</v>
      </c>
      <c r="U30" s="19">
        <f t="shared" si="2"/>
        <v>51.875</v>
      </c>
    </row>
    <row r="31" spans="1:21" x14ac:dyDescent="0.25">
      <c r="A31">
        <v>21</v>
      </c>
      <c r="B31">
        <v>51</v>
      </c>
      <c r="C31" s="21">
        <f t="shared" ca="1" si="0"/>
        <v>45.333333333333336</v>
      </c>
      <c r="D31" s="21">
        <f t="shared" ca="1" si="1"/>
        <v>45.333333333333336</v>
      </c>
      <c r="S31">
        <v>18</v>
      </c>
      <c r="T31">
        <v>51</v>
      </c>
      <c r="U31" s="19">
        <f t="shared" si="2"/>
        <v>48.125</v>
      </c>
    </row>
    <row r="32" spans="1:21" x14ac:dyDescent="0.25">
      <c r="A32">
        <v>22</v>
      </c>
      <c r="B32">
        <v>42</v>
      </c>
      <c r="C32" s="21">
        <f t="shared" ca="1" si="0"/>
        <v>45.666666666666664</v>
      </c>
      <c r="D32" s="21">
        <f t="shared" ca="1" si="1"/>
        <v>45.666666666666664</v>
      </c>
      <c r="S32">
        <v>18</v>
      </c>
      <c r="T32">
        <v>42</v>
      </c>
      <c r="U32" s="19">
        <f t="shared" si="2"/>
        <v>46.125</v>
      </c>
    </row>
    <row r="33" spans="1:21" x14ac:dyDescent="0.25">
      <c r="A33">
        <v>23</v>
      </c>
      <c r="B33">
        <v>39</v>
      </c>
      <c r="C33" s="21">
        <f t="shared" ca="1" si="0"/>
        <v>45.533333333333331</v>
      </c>
      <c r="D33" s="21">
        <f t="shared" ca="1" si="1"/>
        <v>45.533333333333331</v>
      </c>
      <c r="S33">
        <v>18</v>
      </c>
      <c r="T33">
        <v>39</v>
      </c>
      <c r="U33" s="19">
        <f t="shared" si="2"/>
        <v>43.875</v>
      </c>
    </row>
    <row r="34" spans="1:21" x14ac:dyDescent="0.25">
      <c r="A34">
        <v>24</v>
      </c>
      <c r="B34">
        <v>53</v>
      </c>
      <c r="C34" s="21">
        <f t="shared" ca="1" si="0"/>
        <v>44.333333333333336</v>
      </c>
      <c r="D34" s="21">
        <f t="shared" ca="1" si="1"/>
        <v>44.333333333333336</v>
      </c>
      <c r="S34">
        <v>18</v>
      </c>
      <c r="T34">
        <v>53</v>
      </c>
      <c r="U34" s="19">
        <f t="shared" si="2"/>
        <v>42</v>
      </c>
    </row>
    <row r="35" spans="1:21" x14ac:dyDescent="0.25">
      <c r="A35">
        <v>25</v>
      </c>
      <c r="B35">
        <v>32</v>
      </c>
      <c r="C35" s="21">
        <f t="shared" ca="1" si="0"/>
        <v>43.466666666666669</v>
      </c>
      <c r="D35" s="21">
        <f t="shared" ca="1" si="1"/>
        <v>43.466666666666669</v>
      </c>
      <c r="L35" s="10"/>
      <c r="S35">
        <v>18</v>
      </c>
      <c r="T35">
        <v>32</v>
      </c>
      <c r="U35" s="19">
        <f t="shared" si="2"/>
        <v>41.5</v>
      </c>
    </row>
    <row r="36" spans="1:21" x14ac:dyDescent="0.25">
      <c r="A36">
        <v>26</v>
      </c>
      <c r="B36">
        <v>46</v>
      </c>
      <c r="C36" s="21">
        <f t="shared" ca="1" si="0"/>
        <v>42.333333333333336</v>
      </c>
      <c r="D36" s="21">
        <f t="shared" ca="1" si="1"/>
        <v>42.333333333333336</v>
      </c>
      <c r="L36" s="10"/>
      <c r="S36">
        <v>18</v>
      </c>
      <c r="T36">
        <v>46</v>
      </c>
      <c r="U36" s="19">
        <f t="shared" si="2"/>
        <v>36.875</v>
      </c>
    </row>
    <row r="37" spans="1:21" x14ac:dyDescent="0.25">
      <c r="A37">
        <v>27</v>
      </c>
      <c r="B37">
        <v>31</v>
      </c>
      <c r="C37" s="21">
        <f t="shared" ca="1" si="0"/>
        <v>40.93333333333333</v>
      </c>
      <c r="D37" s="21">
        <f t="shared" ca="1" si="1"/>
        <v>40.93333333333333</v>
      </c>
      <c r="L37" s="10"/>
      <c r="S37">
        <v>18</v>
      </c>
      <c r="T37">
        <v>31</v>
      </c>
      <c r="U37" s="19">
        <f t="shared" si="2"/>
        <v>34.875</v>
      </c>
    </row>
    <row r="38" spans="1:21" x14ac:dyDescent="0.25">
      <c r="A38">
        <v>28</v>
      </c>
      <c r="B38">
        <v>24</v>
      </c>
      <c r="C38" s="21">
        <f t="shared" ca="1" si="0"/>
        <v>38.93333333333333</v>
      </c>
      <c r="D38" s="21">
        <f t="shared" ca="1" si="1"/>
        <v>38.93333333333333</v>
      </c>
      <c r="L38" s="10"/>
      <c r="S38">
        <v>18</v>
      </c>
      <c r="T38">
        <v>24</v>
      </c>
      <c r="U38" s="19">
        <f t="shared" si="2"/>
        <v>37.25</v>
      </c>
    </row>
    <row r="39" spans="1:21" x14ac:dyDescent="0.25">
      <c r="A39">
        <v>29</v>
      </c>
      <c r="B39">
        <v>45</v>
      </c>
      <c r="C39" s="21">
        <f t="shared" ca="1" si="0"/>
        <v>37.266666666666666</v>
      </c>
      <c r="D39" s="21">
        <f t="shared" ca="1" si="1"/>
        <v>37.266666666666666</v>
      </c>
      <c r="L39" s="10"/>
      <c r="S39">
        <v>18</v>
      </c>
      <c r="T39">
        <v>45</v>
      </c>
      <c r="U39" s="19">
        <f t="shared" si="2"/>
        <v>39.125</v>
      </c>
    </row>
    <row r="40" spans="1:21" x14ac:dyDescent="0.25">
      <c r="A40">
        <v>30</v>
      </c>
      <c r="B40">
        <v>52</v>
      </c>
      <c r="C40" s="21">
        <f t="shared" ca="1" si="0"/>
        <v>37.266666666666666</v>
      </c>
      <c r="D40" s="21">
        <f t="shared" ca="1" si="1"/>
        <v>37.266666666666666</v>
      </c>
      <c r="L40" s="10"/>
      <c r="S40">
        <v>18</v>
      </c>
      <c r="T40">
        <v>52</v>
      </c>
      <c r="U40" s="19">
        <f t="shared" si="2"/>
        <v>41.5</v>
      </c>
    </row>
    <row r="41" spans="1:21" x14ac:dyDescent="0.25">
      <c r="A41">
        <v>31</v>
      </c>
      <c r="B41">
        <v>40</v>
      </c>
      <c r="C41" s="21">
        <f t="shared" ca="1" si="0"/>
        <v>36.333333333333336</v>
      </c>
      <c r="D41" s="21">
        <f t="shared" ca="1" si="1"/>
        <v>36.333333333333336</v>
      </c>
      <c r="L41" s="10"/>
      <c r="S41">
        <v>18</v>
      </c>
      <c r="T41">
        <v>40</v>
      </c>
      <c r="U41" s="19">
        <f t="shared" si="2"/>
        <v>41.875</v>
      </c>
    </row>
    <row r="42" spans="1:21" x14ac:dyDescent="0.25">
      <c r="A42">
        <v>32</v>
      </c>
      <c r="B42">
        <v>34</v>
      </c>
      <c r="C42" s="21">
        <f t="shared" ca="1" si="0"/>
        <v>34.533333333333331</v>
      </c>
      <c r="D42" s="21">
        <f t="shared" ca="1" si="1"/>
        <v>34.533333333333331</v>
      </c>
      <c r="L42" s="10"/>
      <c r="S42">
        <v>18</v>
      </c>
      <c r="T42">
        <v>34</v>
      </c>
      <c r="U42" s="19">
        <f t="shared" si="2"/>
        <v>38.875</v>
      </c>
    </row>
    <row r="43" spans="1:21" x14ac:dyDescent="0.25">
      <c r="A43">
        <v>33</v>
      </c>
      <c r="B43">
        <v>38</v>
      </c>
      <c r="C43" s="21">
        <f t="shared" ca="1" si="0"/>
        <v>34.266666666666666</v>
      </c>
      <c r="D43" s="21">
        <f t="shared" ca="1" si="1"/>
        <v>34.266666666666666</v>
      </c>
      <c r="L43" s="10"/>
      <c r="S43">
        <v>18</v>
      </c>
      <c r="T43">
        <v>38</v>
      </c>
      <c r="U43" s="19">
        <f t="shared" si="2"/>
        <v>34.5</v>
      </c>
    </row>
    <row r="44" spans="1:21" x14ac:dyDescent="0.25">
      <c r="A44">
        <v>34</v>
      </c>
      <c r="B44">
        <v>35</v>
      </c>
      <c r="C44" s="21">
        <f t="shared" ca="1" si="0"/>
        <v>32.6</v>
      </c>
      <c r="D44" s="21">
        <f t="shared" ca="1" si="1"/>
        <v>32.6</v>
      </c>
      <c r="L44" s="10"/>
      <c r="S44">
        <v>18</v>
      </c>
      <c r="T44">
        <v>35</v>
      </c>
      <c r="U44" s="19">
        <f t="shared" si="2"/>
        <v>31.25</v>
      </c>
    </row>
    <row r="45" spans="1:21" x14ac:dyDescent="0.25">
      <c r="A45">
        <v>35</v>
      </c>
      <c r="B45">
        <v>22</v>
      </c>
      <c r="C45" s="21">
        <f t="shared" ca="1" si="0"/>
        <v>30.8</v>
      </c>
      <c r="D45" s="21">
        <f t="shared" ca="1" si="1"/>
        <v>30.8</v>
      </c>
      <c r="L45" s="10"/>
      <c r="S45">
        <v>18</v>
      </c>
      <c r="T45">
        <v>22</v>
      </c>
      <c r="U45" s="19">
        <f t="shared" si="2"/>
        <v>30.75</v>
      </c>
    </row>
    <row r="46" spans="1:21" x14ac:dyDescent="0.25">
      <c r="A46">
        <v>36</v>
      </c>
      <c r="B46">
        <v>26</v>
      </c>
      <c r="C46" s="21">
        <f t="shared" ca="1" si="0"/>
        <v>30.466666666666665</v>
      </c>
      <c r="D46" s="21">
        <f t="shared" ca="1" si="1"/>
        <v>30.466666666666665</v>
      </c>
      <c r="L46" s="10"/>
      <c r="S46">
        <v>18</v>
      </c>
      <c r="T46">
        <v>26</v>
      </c>
      <c r="U46" s="19">
        <f t="shared" si="2"/>
        <v>30</v>
      </c>
    </row>
    <row r="47" spans="1:21" x14ac:dyDescent="0.25">
      <c r="A47">
        <v>37</v>
      </c>
      <c r="B47">
        <v>42</v>
      </c>
      <c r="C47" s="21">
        <f t="shared" ca="1" si="0"/>
        <v>28.933333333333334</v>
      </c>
      <c r="D47" s="21">
        <f t="shared" ca="1" si="1"/>
        <v>28.933333333333334</v>
      </c>
      <c r="L47" s="10"/>
      <c r="S47">
        <v>18</v>
      </c>
      <c r="T47">
        <v>42</v>
      </c>
      <c r="U47" s="19">
        <f t="shared" si="2"/>
        <v>29.25</v>
      </c>
    </row>
    <row r="48" spans="1:21" x14ac:dyDescent="0.25">
      <c r="A48">
        <v>38</v>
      </c>
      <c r="B48">
        <v>25</v>
      </c>
      <c r="C48" s="21">
        <f t="shared" ca="1" si="0"/>
        <v>25.6</v>
      </c>
      <c r="D48" s="21">
        <f t="shared" ca="1" si="1"/>
        <v>25.6</v>
      </c>
      <c r="L48" s="10"/>
      <c r="S48">
        <v>18</v>
      </c>
      <c r="T48">
        <v>25</v>
      </c>
      <c r="U48" s="19">
        <f t="shared" si="2"/>
        <v>30</v>
      </c>
    </row>
    <row r="49" spans="1:21" x14ac:dyDescent="0.25">
      <c r="A49">
        <v>39</v>
      </c>
      <c r="B49">
        <v>26</v>
      </c>
      <c r="C49" s="21">
        <f t="shared" ca="1" si="0"/>
        <v>23</v>
      </c>
      <c r="D49" s="21">
        <f t="shared" ca="1" si="1"/>
        <v>23</v>
      </c>
      <c r="L49" s="10"/>
      <c r="S49">
        <v>18</v>
      </c>
      <c r="T49">
        <v>26</v>
      </c>
      <c r="U49" s="19">
        <f t="shared" si="2"/>
        <v>27.625</v>
      </c>
    </row>
    <row r="50" spans="1:21" x14ac:dyDescent="0.25">
      <c r="A50">
        <v>40</v>
      </c>
      <c r="B50">
        <v>28</v>
      </c>
      <c r="C50" s="21">
        <f t="shared" ca="1" si="0"/>
        <v>21.8</v>
      </c>
      <c r="D50" s="21">
        <f t="shared" ca="1" si="1"/>
        <v>21.8</v>
      </c>
      <c r="S50">
        <v>18</v>
      </c>
      <c r="T50">
        <v>28</v>
      </c>
      <c r="U50" s="19">
        <f t="shared" si="2"/>
        <v>22.375</v>
      </c>
    </row>
    <row r="51" spans="1:21" x14ac:dyDescent="0.25">
      <c r="A51">
        <v>41</v>
      </c>
      <c r="B51">
        <v>21</v>
      </c>
      <c r="C51" s="21">
        <f t="shared" ca="1" si="0"/>
        <v>19.933333333333334</v>
      </c>
      <c r="D51" s="21">
        <f t="shared" ca="1" si="1"/>
        <v>19.933333333333334</v>
      </c>
      <c r="S51">
        <v>18</v>
      </c>
      <c r="T51">
        <v>21</v>
      </c>
      <c r="U51" s="19">
        <f t="shared" si="2"/>
        <v>18.875</v>
      </c>
    </row>
    <row r="52" spans="1:21" x14ac:dyDescent="0.25">
      <c r="A52">
        <v>42</v>
      </c>
      <c r="B52">
        <v>4</v>
      </c>
      <c r="C52" s="21">
        <f t="shared" ca="1" si="0"/>
        <v>18.133333333333333</v>
      </c>
      <c r="D52" s="21">
        <f t="shared" ca="1" si="1"/>
        <v>18.133333333333333</v>
      </c>
      <c r="S52">
        <v>18</v>
      </c>
      <c r="T52">
        <v>4</v>
      </c>
      <c r="U52" s="19">
        <f t="shared" si="2"/>
        <v>17.25</v>
      </c>
    </row>
    <row r="53" spans="1:21" x14ac:dyDescent="0.25">
      <c r="A53">
        <v>43</v>
      </c>
      <c r="B53">
        <v>19</v>
      </c>
      <c r="C53" s="21">
        <f t="shared" ca="1" si="0"/>
        <v>17.866666666666667</v>
      </c>
      <c r="D53" s="21">
        <f t="shared" ca="1" si="1"/>
        <v>17.866666666666667</v>
      </c>
      <c r="S53">
        <v>18</v>
      </c>
      <c r="T53">
        <v>19</v>
      </c>
      <c r="U53" s="19">
        <f t="shared" si="2"/>
        <v>14.125</v>
      </c>
    </row>
    <row r="54" spans="1:21" x14ac:dyDescent="0.25">
      <c r="A54">
        <v>44</v>
      </c>
      <c r="B54">
        <v>22</v>
      </c>
      <c r="C54" s="21">
        <f t="shared" ca="1" si="0"/>
        <v>18</v>
      </c>
      <c r="D54" s="21">
        <f t="shared" ca="1" si="1"/>
        <v>18</v>
      </c>
      <c r="S54">
        <v>18</v>
      </c>
      <c r="T54">
        <v>22</v>
      </c>
      <c r="U54" s="19">
        <f t="shared" si="2"/>
        <v>11.375</v>
      </c>
    </row>
    <row r="55" spans="1:21" x14ac:dyDescent="0.25">
      <c r="A55">
        <v>45</v>
      </c>
      <c r="B55">
        <v>2</v>
      </c>
      <c r="C55" s="21">
        <f t="shared" ca="1" si="0"/>
        <v>16</v>
      </c>
      <c r="D55" s="21">
        <f t="shared" ca="1" si="1"/>
        <v>16</v>
      </c>
      <c r="S55">
        <v>18</v>
      </c>
      <c r="T55">
        <v>2</v>
      </c>
      <c r="U55" s="19">
        <f t="shared" si="2"/>
        <v>10.625</v>
      </c>
    </row>
    <row r="56" spans="1:21" x14ac:dyDescent="0.25">
      <c r="A56">
        <v>46</v>
      </c>
      <c r="B56">
        <v>1</v>
      </c>
      <c r="C56" s="21">
        <f t="shared" ca="1" si="0"/>
        <v>15.066666666666666</v>
      </c>
      <c r="D56" s="21">
        <f t="shared" ca="1" si="1"/>
        <v>15.066666666666666</v>
      </c>
      <c r="S56">
        <v>18</v>
      </c>
      <c r="T56">
        <v>1</v>
      </c>
      <c r="U56" s="19">
        <f t="shared" si="2"/>
        <v>8.75</v>
      </c>
    </row>
    <row r="57" spans="1:21" x14ac:dyDescent="0.25">
      <c r="A57">
        <v>47</v>
      </c>
      <c r="B57">
        <v>16</v>
      </c>
      <c r="C57" s="21">
        <f t="shared" ca="1" si="0"/>
        <v>14.733333333333333</v>
      </c>
      <c r="D57" s="21">
        <f t="shared" ca="1" si="1"/>
        <v>14.733333333333333</v>
      </c>
      <c r="S57">
        <v>18</v>
      </c>
      <c r="T57">
        <v>16</v>
      </c>
      <c r="U57" s="19">
        <f t="shared" si="2"/>
        <v>8</v>
      </c>
    </row>
    <row r="58" spans="1:21" x14ac:dyDescent="0.25">
      <c r="A58">
        <v>48</v>
      </c>
      <c r="B58">
        <v>10</v>
      </c>
      <c r="C58" s="21">
        <f t="shared" ca="1" si="0"/>
        <v>13.866666666666667</v>
      </c>
      <c r="D58" s="21">
        <f t="shared" ca="1" si="1"/>
        <v>13.866666666666667</v>
      </c>
      <c r="S58">
        <v>18</v>
      </c>
      <c r="T58">
        <v>10</v>
      </c>
      <c r="U58" s="19">
        <f t="shared" si="2"/>
        <v>10.875</v>
      </c>
    </row>
    <row r="59" spans="1:21" x14ac:dyDescent="0.25">
      <c r="A59">
        <v>49</v>
      </c>
      <c r="B59">
        <v>8</v>
      </c>
      <c r="C59" s="21">
        <f t="shared" ca="1" si="0"/>
        <v>14</v>
      </c>
      <c r="D59" s="21">
        <f t="shared" ca="1" si="1"/>
        <v>14</v>
      </c>
      <c r="S59">
        <v>18</v>
      </c>
      <c r="T59">
        <v>8</v>
      </c>
      <c r="U59" s="19">
        <f t="shared" si="2"/>
        <v>14.5</v>
      </c>
    </row>
    <row r="60" spans="1:21" x14ac:dyDescent="0.25">
      <c r="A60">
        <v>50</v>
      </c>
      <c r="B60">
        <v>18</v>
      </c>
      <c r="C60" s="21">
        <f t="shared" ca="1" si="0"/>
        <v>15.333333333333334</v>
      </c>
      <c r="D60" s="21">
        <f t="shared" ca="1" si="1"/>
        <v>15.333333333333334</v>
      </c>
      <c r="S60">
        <v>18</v>
      </c>
      <c r="T60">
        <v>18</v>
      </c>
      <c r="U60" s="19">
        <f t="shared" si="2"/>
        <v>16.25</v>
      </c>
    </row>
    <row r="61" spans="1:21" x14ac:dyDescent="0.25">
      <c r="A61">
        <v>51</v>
      </c>
      <c r="B61">
        <v>28</v>
      </c>
      <c r="C61" s="21">
        <f t="shared" ca="1" si="0"/>
        <v>15.066666666666666</v>
      </c>
      <c r="D61" s="21">
        <f t="shared" ca="1" si="1"/>
        <v>15.066666666666666</v>
      </c>
      <c r="S61">
        <v>18</v>
      </c>
      <c r="T61">
        <v>28</v>
      </c>
      <c r="U61" s="19">
        <f t="shared" si="2"/>
        <v>16.875</v>
      </c>
    </row>
    <row r="62" spans="1:21" x14ac:dyDescent="0.25">
      <c r="A62">
        <v>52</v>
      </c>
      <c r="B62">
        <v>12</v>
      </c>
      <c r="C62" s="21">
        <f t="shared" ca="1" si="0"/>
        <v>15.133333333333333</v>
      </c>
      <c r="D62" s="21">
        <f t="shared" ca="1" si="1"/>
        <v>15.133333333333333</v>
      </c>
      <c r="S62">
        <v>18</v>
      </c>
      <c r="T62">
        <v>12</v>
      </c>
      <c r="U62" s="19">
        <f t="shared" si="2"/>
        <v>17.625</v>
      </c>
    </row>
    <row r="63" spans="1:21" x14ac:dyDescent="0.25">
      <c r="A63">
        <v>53</v>
      </c>
      <c r="B63">
        <v>11</v>
      </c>
      <c r="C63" s="21">
        <f t="shared" ca="1" si="0"/>
        <v>17.066666666666666</v>
      </c>
      <c r="D63" s="21">
        <f t="shared" ca="1" si="1"/>
        <v>17.066666666666666</v>
      </c>
      <c r="S63">
        <v>18</v>
      </c>
      <c r="T63">
        <v>11</v>
      </c>
      <c r="U63" s="19">
        <f t="shared" si="2"/>
        <v>16.375</v>
      </c>
    </row>
    <row r="64" spans="1:21" x14ac:dyDescent="0.25">
      <c r="A64">
        <v>54</v>
      </c>
      <c r="B64">
        <v>21</v>
      </c>
      <c r="C64" s="21">
        <f t="shared" ca="1" si="0"/>
        <v>17.866666666666667</v>
      </c>
      <c r="D64" s="21">
        <f t="shared" ca="1" si="1"/>
        <v>17.866666666666667</v>
      </c>
      <c r="S64">
        <v>18</v>
      </c>
      <c r="T64">
        <v>21</v>
      </c>
      <c r="U64" s="19">
        <f t="shared" si="2"/>
        <v>16.125</v>
      </c>
    </row>
    <row r="65" spans="1:21" x14ac:dyDescent="0.25">
      <c r="A65">
        <v>55</v>
      </c>
      <c r="B65">
        <v>15</v>
      </c>
      <c r="C65" s="21">
        <f t="shared" ca="1" si="0"/>
        <v>17.933333333333334</v>
      </c>
      <c r="D65" s="21">
        <f t="shared" ca="1" si="1"/>
        <v>17.933333333333334</v>
      </c>
      <c r="S65">
        <v>18</v>
      </c>
      <c r="T65">
        <v>15</v>
      </c>
      <c r="U65" s="19">
        <f t="shared" si="2"/>
        <v>19.125</v>
      </c>
    </row>
    <row r="66" spans="1:21" x14ac:dyDescent="0.25">
      <c r="A66">
        <v>56</v>
      </c>
      <c r="B66">
        <v>23</v>
      </c>
      <c r="C66" s="21">
        <f t="shared" ca="1" si="0"/>
        <v>18.933333333333334</v>
      </c>
      <c r="D66" s="21">
        <f t="shared" ca="1" si="1"/>
        <v>18.933333333333334</v>
      </c>
      <c r="S66">
        <v>18</v>
      </c>
      <c r="T66">
        <v>23</v>
      </c>
      <c r="U66" s="19">
        <f t="shared" si="2"/>
        <v>20</v>
      </c>
    </row>
    <row r="67" spans="1:21" x14ac:dyDescent="0.25">
      <c r="A67">
        <v>57</v>
      </c>
      <c r="B67">
        <v>24</v>
      </c>
      <c r="C67" s="21">
        <f t="shared" ca="1" si="0"/>
        <v>20.733333333333334</v>
      </c>
      <c r="D67" s="21">
        <f t="shared" ca="1" si="1"/>
        <v>20.733333333333334</v>
      </c>
      <c r="S67">
        <v>18</v>
      </c>
      <c r="T67">
        <v>24</v>
      </c>
      <c r="U67" s="19">
        <f t="shared" si="2"/>
        <v>20.25</v>
      </c>
    </row>
    <row r="68" spans="1:21" x14ac:dyDescent="0.25">
      <c r="A68">
        <v>58</v>
      </c>
      <c r="B68">
        <v>15</v>
      </c>
      <c r="C68" s="21">
        <f t="shared" ca="1" si="0"/>
        <v>21.933333333333334</v>
      </c>
      <c r="D68" s="21">
        <f t="shared" ca="1" si="1"/>
        <v>21.933333333333334</v>
      </c>
      <c r="S68">
        <v>18</v>
      </c>
      <c r="T68">
        <v>15</v>
      </c>
      <c r="U68" s="19">
        <f t="shared" si="2"/>
        <v>22.25</v>
      </c>
    </row>
    <row r="69" spans="1:21" x14ac:dyDescent="0.25">
      <c r="A69">
        <v>59</v>
      </c>
      <c r="B69">
        <v>23</v>
      </c>
      <c r="C69" s="21">
        <f t="shared" ca="1" si="0"/>
        <v>22.866666666666667</v>
      </c>
      <c r="D69" s="21">
        <f t="shared" ca="1" si="1"/>
        <v>22.866666666666667</v>
      </c>
      <c r="S69">
        <v>18</v>
      </c>
      <c r="T69">
        <v>23</v>
      </c>
      <c r="U69" s="19">
        <f t="shared" si="2"/>
        <v>21.875</v>
      </c>
    </row>
    <row r="70" spans="1:21" x14ac:dyDescent="0.25">
      <c r="A70">
        <v>60</v>
      </c>
      <c r="B70">
        <v>31</v>
      </c>
      <c r="C70" s="21">
        <f t="shared" ca="1" si="0"/>
        <v>25</v>
      </c>
      <c r="D70" s="21">
        <f t="shared" ca="1" si="1"/>
        <v>25</v>
      </c>
      <c r="S70">
        <v>18</v>
      </c>
      <c r="T70">
        <v>31</v>
      </c>
      <c r="U70" s="19">
        <f t="shared" si="2"/>
        <v>20.75</v>
      </c>
    </row>
    <row r="71" spans="1:21" x14ac:dyDescent="0.25">
      <c r="A71">
        <v>61</v>
      </c>
      <c r="B71">
        <v>13</v>
      </c>
      <c r="C71" s="21">
        <f t="shared" ca="1" si="0"/>
        <v>26.466666666666665</v>
      </c>
      <c r="D71" s="21">
        <f t="shared" ca="1" si="1"/>
        <v>26.466666666666665</v>
      </c>
      <c r="S71">
        <v>18</v>
      </c>
      <c r="T71">
        <v>13</v>
      </c>
      <c r="U71" s="19">
        <f t="shared" si="2"/>
        <v>21.25</v>
      </c>
    </row>
    <row r="72" spans="1:21" x14ac:dyDescent="0.25">
      <c r="A72">
        <v>62</v>
      </c>
      <c r="B72">
        <v>17</v>
      </c>
      <c r="C72" s="21">
        <f t="shared" ca="1" si="0"/>
        <v>27.533333333333335</v>
      </c>
      <c r="D72" s="21">
        <f t="shared" ca="1" si="1"/>
        <v>27.533333333333335</v>
      </c>
      <c r="S72">
        <v>18</v>
      </c>
      <c r="T72">
        <v>17</v>
      </c>
      <c r="U72" s="19">
        <f t="shared" si="2"/>
        <v>22</v>
      </c>
    </row>
    <row r="73" spans="1:21" x14ac:dyDescent="0.25">
      <c r="A73">
        <v>63</v>
      </c>
      <c r="B73">
        <v>25</v>
      </c>
      <c r="C73" s="21">
        <f t="shared" ca="1" si="0"/>
        <v>29.533333333333335</v>
      </c>
      <c r="D73" s="21">
        <f t="shared" ca="1" si="1"/>
        <v>29.533333333333335</v>
      </c>
      <c r="S73">
        <v>18</v>
      </c>
      <c r="T73">
        <v>25</v>
      </c>
      <c r="U73" s="19">
        <f t="shared" si="2"/>
        <v>25.375</v>
      </c>
    </row>
    <row r="74" spans="1:21" x14ac:dyDescent="0.25">
      <c r="A74">
        <v>64</v>
      </c>
      <c r="B74">
        <v>35</v>
      </c>
      <c r="C74" s="21">
        <f t="shared" ca="1" si="0"/>
        <v>31.8</v>
      </c>
      <c r="D74" s="21">
        <f t="shared" ca="1" si="1"/>
        <v>31.8</v>
      </c>
      <c r="S74">
        <v>18</v>
      </c>
      <c r="T74">
        <v>35</v>
      </c>
      <c r="U74" s="19">
        <f t="shared" si="2"/>
        <v>31.375</v>
      </c>
    </row>
    <row r="75" spans="1:21" x14ac:dyDescent="0.25">
      <c r="A75">
        <v>65</v>
      </c>
      <c r="B75">
        <v>36</v>
      </c>
      <c r="C75" s="21">
        <f t="shared" ca="1" si="0"/>
        <v>33.866666666666667</v>
      </c>
      <c r="D75" s="21">
        <f t="shared" ca="1" si="1"/>
        <v>33.866666666666667</v>
      </c>
      <c r="S75">
        <v>18</v>
      </c>
      <c r="T75">
        <v>36</v>
      </c>
      <c r="U75" s="19">
        <f t="shared" si="2"/>
        <v>36.875</v>
      </c>
    </row>
    <row r="76" spans="1:21" x14ac:dyDescent="0.25">
      <c r="A76">
        <v>66</v>
      </c>
      <c r="B76">
        <v>42</v>
      </c>
      <c r="C76" s="21">
        <f t="shared" ref="C76:C110" ca="1" si="3">IF(OR(A76&lt;=INT($C$8/2),(A76+INT($C$8/2))&gt;$G$8),NA(),AVERAGE(
IF(ISODD($C$8),
OFFSET(B76,-INT($C$8/2),,$C$8),
(AVERAGE(OFFSET(B76,-INT($C$8/2),,$C$8))+AVERAGE(OFFSET(B76,-INT($C$8/2)+1,,$C$8)))/2)
))</f>
        <v>36.799999999999997</v>
      </c>
      <c r="D76" s="21">
        <f t="shared" ref="D76:D110" ca="1" si="4">IF(OR(A76&lt;(INT($C$8/2)+1),A76&gt;($G$8-INT($C$8/2))),NA(),
AVERAGE(
OFFSET(B76,-(INT($C$8/2)),,$C$8),
OFFSET(B76,-(INT($C$8/2))+ISEVEN($C$8),,$C$8)))</f>
        <v>36.799999999999997</v>
      </c>
      <c r="S76">
        <v>18</v>
      </c>
      <c r="T76">
        <v>42</v>
      </c>
      <c r="U76" s="19">
        <f t="shared" si="2"/>
        <v>39</v>
      </c>
    </row>
    <row r="77" spans="1:21" x14ac:dyDescent="0.25">
      <c r="A77">
        <v>67</v>
      </c>
      <c r="B77">
        <v>44</v>
      </c>
      <c r="C77" s="21">
        <f t="shared" ca="1" si="3"/>
        <v>38.333333333333336</v>
      </c>
      <c r="D77" s="21">
        <f t="shared" ca="1" si="4"/>
        <v>38.333333333333336</v>
      </c>
      <c r="S77">
        <v>18</v>
      </c>
      <c r="T77">
        <v>44</v>
      </c>
      <c r="U77" s="19">
        <f t="shared" si="2"/>
        <v>38.875</v>
      </c>
    </row>
    <row r="78" spans="1:21" x14ac:dyDescent="0.25">
      <c r="A78">
        <v>68</v>
      </c>
      <c r="B78">
        <v>33</v>
      </c>
      <c r="C78" s="21">
        <f t="shared" ca="1" si="3"/>
        <v>39.93333333333333</v>
      </c>
      <c r="D78" s="21">
        <f t="shared" ca="1" si="4"/>
        <v>39.93333333333333</v>
      </c>
      <c r="S78">
        <v>18</v>
      </c>
      <c r="T78">
        <v>33</v>
      </c>
      <c r="U78" s="19">
        <f t="shared" ref="U78:U110" si="5">(AVERAGE(T76:T79)+AVERAGE(T77:T80))/2</f>
        <v>39.375</v>
      </c>
    </row>
    <row r="79" spans="1:21" x14ac:dyDescent="0.25">
      <c r="A79">
        <v>69</v>
      </c>
      <c r="B79">
        <v>37</v>
      </c>
      <c r="C79" s="21">
        <f t="shared" ca="1" si="3"/>
        <v>41.8</v>
      </c>
      <c r="D79" s="21">
        <f t="shared" ca="1" si="4"/>
        <v>41.8</v>
      </c>
      <c r="S79">
        <v>18</v>
      </c>
      <c r="T79">
        <v>37</v>
      </c>
      <c r="U79" s="19">
        <f t="shared" si="5"/>
        <v>41.375</v>
      </c>
    </row>
    <row r="80" spans="1:21" x14ac:dyDescent="0.25">
      <c r="A80">
        <v>70</v>
      </c>
      <c r="B80">
        <v>45</v>
      </c>
      <c r="C80" s="21">
        <f t="shared" ca="1" si="3"/>
        <v>44.333333333333336</v>
      </c>
      <c r="D80" s="21">
        <f t="shared" ca="1" si="4"/>
        <v>44.333333333333336</v>
      </c>
      <c r="S80">
        <v>18</v>
      </c>
      <c r="T80">
        <v>45</v>
      </c>
      <c r="U80" s="19">
        <f t="shared" si="5"/>
        <v>45.75</v>
      </c>
    </row>
    <row r="81" spans="1:21" x14ac:dyDescent="0.25">
      <c r="A81">
        <v>71</v>
      </c>
      <c r="B81">
        <v>57</v>
      </c>
      <c r="C81" s="21">
        <f t="shared" ca="1" si="3"/>
        <v>46.333333333333336</v>
      </c>
      <c r="D81" s="21">
        <f t="shared" ca="1" si="4"/>
        <v>46.333333333333336</v>
      </c>
      <c r="S81">
        <v>18</v>
      </c>
      <c r="T81">
        <v>57</v>
      </c>
      <c r="U81" s="19">
        <f t="shared" si="5"/>
        <v>51.25</v>
      </c>
    </row>
    <row r="82" spans="1:21" x14ac:dyDescent="0.25">
      <c r="A82">
        <v>72</v>
      </c>
      <c r="B82">
        <v>55</v>
      </c>
      <c r="C82" s="21">
        <f t="shared" ca="1" si="3"/>
        <v>47.93333333333333</v>
      </c>
      <c r="D82" s="21">
        <f t="shared" ca="1" si="4"/>
        <v>47.93333333333333</v>
      </c>
      <c r="S82">
        <v>18</v>
      </c>
      <c r="T82">
        <v>55</v>
      </c>
      <c r="U82" s="19">
        <f t="shared" si="5"/>
        <v>54.125</v>
      </c>
    </row>
    <row r="83" spans="1:21" x14ac:dyDescent="0.25">
      <c r="A83">
        <v>73</v>
      </c>
      <c r="B83">
        <v>59</v>
      </c>
      <c r="C83" s="21">
        <f t="shared" ca="1" si="3"/>
        <v>50.466666666666669</v>
      </c>
      <c r="D83" s="21">
        <f t="shared" ca="1" si="4"/>
        <v>50.466666666666669</v>
      </c>
      <c r="S83">
        <v>18</v>
      </c>
      <c r="T83">
        <v>59</v>
      </c>
      <c r="U83" s="19">
        <f t="shared" si="5"/>
        <v>54</v>
      </c>
    </row>
    <row r="84" spans="1:21" x14ac:dyDescent="0.25">
      <c r="A84">
        <v>74</v>
      </c>
      <c r="B84">
        <v>46</v>
      </c>
      <c r="C84" s="21">
        <f t="shared" ca="1" si="3"/>
        <v>51.266666666666666</v>
      </c>
      <c r="D84" s="21">
        <f t="shared" ca="1" si="4"/>
        <v>51.266666666666666</v>
      </c>
      <c r="S84">
        <v>18</v>
      </c>
      <c r="T84">
        <v>46</v>
      </c>
      <c r="U84" s="19">
        <f t="shared" si="5"/>
        <v>52</v>
      </c>
    </row>
    <row r="85" spans="1:21" x14ac:dyDescent="0.25">
      <c r="A85">
        <v>75</v>
      </c>
      <c r="B85">
        <v>55</v>
      </c>
      <c r="C85" s="21">
        <f t="shared" ca="1" si="3"/>
        <v>52.8</v>
      </c>
      <c r="D85" s="21">
        <f t="shared" ca="1" si="4"/>
        <v>52.8</v>
      </c>
      <c r="S85">
        <v>18</v>
      </c>
      <c r="T85">
        <v>55</v>
      </c>
      <c r="U85" s="19">
        <f t="shared" si="5"/>
        <v>49.75</v>
      </c>
    </row>
    <row r="86" spans="1:21" x14ac:dyDescent="0.25">
      <c r="A86">
        <v>76</v>
      </c>
      <c r="B86">
        <v>41</v>
      </c>
      <c r="C86" s="21">
        <f t="shared" ca="1" si="3"/>
        <v>53.533333333333331</v>
      </c>
      <c r="D86" s="21">
        <f t="shared" ca="1" si="4"/>
        <v>53.533333333333331</v>
      </c>
      <c r="S86">
        <v>18</v>
      </c>
      <c r="T86">
        <v>41</v>
      </c>
      <c r="U86" s="19">
        <f t="shared" si="5"/>
        <v>50.375</v>
      </c>
    </row>
    <row r="87" spans="1:21" x14ac:dyDescent="0.25">
      <c r="A87">
        <v>77</v>
      </c>
      <c r="B87">
        <v>55</v>
      </c>
      <c r="C87" s="21">
        <f t="shared" ca="1" si="3"/>
        <v>55.2</v>
      </c>
      <c r="D87" s="21">
        <f t="shared" ca="1" si="4"/>
        <v>55.2</v>
      </c>
      <c r="S87">
        <v>18</v>
      </c>
      <c r="T87">
        <v>55</v>
      </c>
      <c r="U87" s="19">
        <f t="shared" si="5"/>
        <v>52</v>
      </c>
    </row>
    <row r="88" spans="1:21" x14ac:dyDescent="0.25">
      <c r="A88">
        <v>78</v>
      </c>
      <c r="B88">
        <v>55</v>
      </c>
      <c r="C88" s="21">
        <f t="shared" ca="1" si="3"/>
        <v>57.733333333333334</v>
      </c>
      <c r="D88" s="21">
        <f t="shared" ca="1" si="4"/>
        <v>57.733333333333334</v>
      </c>
      <c r="S88">
        <v>18</v>
      </c>
      <c r="T88">
        <v>55</v>
      </c>
      <c r="U88" s="19">
        <f t="shared" si="5"/>
        <v>56.625</v>
      </c>
    </row>
    <row r="89" spans="1:21" x14ac:dyDescent="0.25">
      <c r="A89">
        <v>79</v>
      </c>
      <c r="B89">
        <v>59</v>
      </c>
      <c r="C89" s="21">
        <f t="shared" ca="1" si="3"/>
        <v>57.4</v>
      </c>
      <c r="D89" s="21">
        <f t="shared" ca="1" si="4"/>
        <v>57.4</v>
      </c>
      <c r="S89">
        <v>18</v>
      </c>
      <c r="T89">
        <v>59</v>
      </c>
      <c r="U89" s="19">
        <f t="shared" si="5"/>
        <v>60.625</v>
      </c>
    </row>
    <row r="90" spans="1:21" x14ac:dyDescent="0.25">
      <c r="A90">
        <v>80</v>
      </c>
      <c r="B90">
        <v>74</v>
      </c>
      <c r="C90" s="21">
        <f t="shared" ca="1" si="3"/>
        <v>58.666666666666664</v>
      </c>
      <c r="D90" s="21">
        <f t="shared" ca="1" si="4"/>
        <v>58.666666666666664</v>
      </c>
      <c r="S90">
        <v>18</v>
      </c>
      <c r="T90">
        <v>74</v>
      </c>
      <c r="U90" s="19">
        <f t="shared" si="5"/>
        <v>62</v>
      </c>
    </row>
    <row r="91" spans="1:21" x14ac:dyDescent="0.25">
      <c r="A91">
        <v>81</v>
      </c>
      <c r="B91">
        <v>54</v>
      </c>
      <c r="C91" s="21">
        <f t="shared" ca="1" si="3"/>
        <v>59.06666666666667</v>
      </c>
      <c r="D91" s="21">
        <f t="shared" ca="1" si="4"/>
        <v>59.06666666666667</v>
      </c>
      <c r="S91">
        <v>18</v>
      </c>
      <c r="T91">
        <v>54</v>
      </c>
      <c r="U91" s="19">
        <f t="shared" si="5"/>
        <v>61.625</v>
      </c>
    </row>
    <row r="92" spans="1:21" x14ac:dyDescent="0.25">
      <c r="A92">
        <v>82</v>
      </c>
      <c r="B92">
        <v>67</v>
      </c>
      <c r="C92" s="21">
        <f t="shared" ca="1" si="3"/>
        <v>60.4</v>
      </c>
      <c r="D92" s="21">
        <f t="shared" ca="1" si="4"/>
        <v>60.4</v>
      </c>
      <c r="S92">
        <v>18</v>
      </c>
      <c r="T92">
        <v>67</v>
      </c>
      <c r="U92" s="19">
        <f t="shared" si="5"/>
        <v>58.25</v>
      </c>
    </row>
    <row r="93" spans="1:21" x14ac:dyDescent="0.25">
      <c r="A93">
        <v>83</v>
      </c>
      <c r="B93">
        <v>44</v>
      </c>
      <c r="C93" s="21">
        <f t="shared" ca="1" si="3"/>
        <v>60.133333333333333</v>
      </c>
      <c r="D93" s="21">
        <f t="shared" ca="1" si="4"/>
        <v>60.133333333333333</v>
      </c>
      <c r="S93">
        <v>18</v>
      </c>
      <c r="T93">
        <v>44</v>
      </c>
      <c r="U93" s="19">
        <f t="shared" si="5"/>
        <v>60.375</v>
      </c>
    </row>
    <row r="94" spans="1:21" x14ac:dyDescent="0.25">
      <c r="A94">
        <v>84</v>
      </c>
      <c r="B94">
        <v>62</v>
      </c>
      <c r="C94" s="21">
        <f t="shared" ca="1" si="3"/>
        <v>61.4</v>
      </c>
      <c r="D94" s="21">
        <f t="shared" ca="1" si="4"/>
        <v>61.4</v>
      </c>
      <c r="S94">
        <v>18</v>
      </c>
      <c r="T94">
        <v>62</v>
      </c>
      <c r="U94" s="19">
        <f t="shared" si="5"/>
        <v>62.125</v>
      </c>
    </row>
    <row r="95" spans="1:21" x14ac:dyDescent="0.25">
      <c r="A95">
        <v>85</v>
      </c>
      <c r="B95">
        <v>83</v>
      </c>
      <c r="C95" s="21">
        <f t="shared" ca="1" si="3"/>
        <v>61.466666666666669</v>
      </c>
      <c r="D95" s="21">
        <f t="shared" ca="1" si="4"/>
        <v>61.466666666666669</v>
      </c>
      <c r="S95">
        <v>18</v>
      </c>
      <c r="T95">
        <v>83</v>
      </c>
      <c r="U95" s="19">
        <f t="shared" si="5"/>
        <v>64</v>
      </c>
    </row>
    <row r="96" spans="1:21" x14ac:dyDescent="0.25">
      <c r="A96">
        <v>86</v>
      </c>
      <c r="B96">
        <v>52</v>
      </c>
      <c r="C96" s="21">
        <f t="shared" ca="1" si="3"/>
        <v>61.06666666666667</v>
      </c>
      <c r="D96" s="21">
        <f t="shared" ca="1" si="4"/>
        <v>61.06666666666667</v>
      </c>
      <c r="S96">
        <v>18</v>
      </c>
      <c r="T96">
        <v>52</v>
      </c>
      <c r="U96" s="19">
        <f t="shared" si="5"/>
        <v>68.125</v>
      </c>
    </row>
    <row r="97" spans="1:21" x14ac:dyDescent="0.25">
      <c r="A97">
        <v>87</v>
      </c>
      <c r="B97">
        <v>74</v>
      </c>
      <c r="C97" s="21">
        <f t="shared" ca="1" si="3"/>
        <v>58.466666666666669</v>
      </c>
      <c r="D97" s="21">
        <f t="shared" ca="1" si="4"/>
        <v>58.466666666666669</v>
      </c>
      <c r="S97">
        <v>18</v>
      </c>
      <c r="T97">
        <v>74</v>
      </c>
      <c r="U97" s="19">
        <f t="shared" si="5"/>
        <v>66.375</v>
      </c>
    </row>
    <row r="98" spans="1:21" x14ac:dyDescent="0.25">
      <c r="A98">
        <v>88</v>
      </c>
      <c r="B98">
        <v>65</v>
      </c>
      <c r="C98" s="21">
        <f t="shared" ca="1" si="3"/>
        <v>57.666666666666664</v>
      </c>
      <c r="D98" s="21">
        <f t="shared" ca="1" si="4"/>
        <v>57.666666666666664</v>
      </c>
      <c r="S98">
        <v>18</v>
      </c>
      <c r="T98">
        <v>65</v>
      </c>
      <c r="U98" s="19">
        <f t="shared" si="5"/>
        <v>64.125</v>
      </c>
    </row>
    <row r="99" spans="1:21" x14ac:dyDescent="0.25">
      <c r="A99">
        <v>89</v>
      </c>
      <c r="B99">
        <v>66</v>
      </c>
      <c r="C99" s="21">
        <f t="shared" ca="1" si="3"/>
        <v>56.466666666666669</v>
      </c>
      <c r="D99" s="21">
        <f t="shared" ca="1" si="4"/>
        <v>56.466666666666669</v>
      </c>
      <c r="S99">
        <v>18</v>
      </c>
      <c r="T99">
        <v>66</v>
      </c>
      <c r="U99" s="19">
        <f t="shared" si="5"/>
        <v>62.25</v>
      </c>
    </row>
    <row r="100" spans="1:21" x14ac:dyDescent="0.25">
      <c r="A100">
        <v>90</v>
      </c>
      <c r="B100">
        <v>51</v>
      </c>
      <c r="C100" s="21">
        <f t="shared" ca="1" si="3"/>
        <v>55</v>
      </c>
      <c r="D100" s="21">
        <f t="shared" ca="1" si="4"/>
        <v>55</v>
      </c>
      <c r="S100">
        <v>18</v>
      </c>
      <c r="T100">
        <v>51</v>
      </c>
      <c r="U100" s="19">
        <f t="shared" si="5"/>
        <v>59.375</v>
      </c>
    </row>
    <row r="101" spans="1:21" x14ac:dyDescent="0.25">
      <c r="A101">
        <v>91</v>
      </c>
      <c r="B101">
        <v>60</v>
      </c>
      <c r="C101" s="21">
        <f t="shared" ca="1" si="3"/>
        <v>55.2</v>
      </c>
      <c r="D101" s="21">
        <f t="shared" ca="1" si="4"/>
        <v>55.2</v>
      </c>
      <c r="S101">
        <v>18</v>
      </c>
      <c r="T101">
        <v>60</v>
      </c>
      <c r="U101" s="19">
        <f t="shared" si="5"/>
        <v>56.125</v>
      </c>
    </row>
    <row r="102" spans="1:21" x14ac:dyDescent="0.25">
      <c r="A102">
        <v>92</v>
      </c>
      <c r="B102">
        <v>56</v>
      </c>
      <c r="C102" s="21">
        <f t="shared" ca="1" si="3"/>
        <v>53.06666666666667</v>
      </c>
      <c r="D102" s="21">
        <f t="shared" ca="1" si="4"/>
        <v>53.06666666666667</v>
      </c>
      <c r="S102">
        <v>18</v>
      </c>
      <c r="T102">
        <v>56</v>
      </c>
      <c r="U102" s="19">
        <f t="shared" si="5"/>
        <v>50.125</v>
      </c>
    </row>
    <row r="103" spans="1:21" x14ac:dyDescent="0.25">
      <c r="A103">
        <v>93</v>
      </c>
      <c r="B103">
        <v>49</v>
      </c>
      <c r="C103" s="21">
        <f t="shared" ca="1" si="3"/>
        <v>49.93333333333333</v>
      </c>
      <c r="D103" s="21">
        <f t="shared" ca="1" si="4"/>
        <v>49.93333333333333</v>
      </c>
      <c r="S103">
        <v>18</v>
      </c>
      <c r="T103">
        <v>49</v>
      </c>
      <c r="U103" s="19">
        <f t="shared" si="5"/>
        <v>46.5</v>
      </c>
    </row>
    <row r="104" spans="1:21" x14ac:dyDescent="0.25">
      <c r="A104">
        <v>94</v>
      </c>
      <c r="B104">
        <v>20</v>
      </c>
      <c r="C104" s="21" t="e">
        <f t="shared" ca="1" si="3"/>
        <v>#N/A</v>
      </c>
      <c r="D104" s="21" t="e">
        <f t="shared" ca="1" si="4"/>
        <v>#N/A</v>
      </c>
      <c r="S104">
        <v>18</v>
      </c>
      <c r="T104">
        <v>20</v>
      </c>
      <c r="U104" s="19">
        <f t="shared" si="5"/>
        <v>44.25</v>
      </c>
    </row>
    <row r="105" spans="1:21" x14ac:dyDescent="0.25">
      <c r="A105">
        <v>95</v>
      </c>
      <c r="B105">
        <v>62</v>
      </c>
      <c r="C105" s="21" t="e">
        <f t="shared" ca="1" si="3"/>
        <v>#N/A</v>
      </c>
      <c r="D105" s="21" t="e">
        <f t="shared" ca="1" si="4"/>
        <v>#N/A</v>
      </c>
      <c r="S105">
        <v>18</v>
      </c>
      <c r="T105">
        <v>62</v>
      </c>
      <c r="U105" s="19">
        <f t="shared" si="5"/>
        <v>41.25</v>
      </c>
    </row>
    <row r="106" spans="1:21" x14ac:dyDescent="0.25">
      <c r="A106">
        <v>96</v>
      </c>
      <c r="B106">
        <v>36</v>
      </c>
      <c r="C106" s="21" t="e">
        <f t="shared" ca="1" si="3"/>
        <v>#N/A</v>
      </c>
      <c r="D106" s="21" t="e">
        <f t="shared" ca="1" si="4"/>
        <v>#N/A</v>
      </c>
      <c r="S106">
        <v>18</v>
      </c>
      <c r="T106">
        <v>36</v>
      </c>
      <c r="U106" s="19">
        <f t="shared" si="5"/>
        <v>44.125</v>
      </c>
    </row>
    <row r="107" spans="1:21" x14ac:dyDescent="0.25">
      <c r="A107">
        <v>97</v>
      </c>
      <c r="B107">
        <v>45</v>
      </c>
      <c r="C107" s="21" t="e">
        <f t="shared" ca="1" si="3"/>
        <v>#N/A</v>
      </c>
      <c r="D107" s="21" t="e">
        <f t="shared" ca="1" si="4"/>
        <v>#N/A</v>
      </c>
      <c r="S107">
        <v>18</v>
      </c>
      <c r="T107">
        <v>45</v>
      </c>
      <c r="U107" s="19">
        <f t="shared" si="5"/>
        <v>43.5</v>
      </c>
    </row>
    <row r="108" spans="1:21" x14ac:dyDescent="0.25">
      <c r="A108">
        <v>98</v>
      </c>
      <c r="B108">
        <v>47</v>
      </c>
      <c r="C108" s="21" t="e">
        <f t="shared" ca="1" si="3"/>
        <v>#N/A</v>
      </c>
      <c r="D108" s="21" t="e">
        <f t="shared" ca="1" si="4"/>
        <v>#N/A</v>
      </c>
      <c r="S108">
        <v>18</v>
      </c>
      <c r="T108">
        <v>47</v>
      </c>
      <c r="U108" s="19">
        <f t="shared" si="5"/>
        <v>39.5</v>
      </c>
    </row>
    <row r="109" spans="1:21" x14ac:dyDescent="0.25">
      <c r="A109">
        <v>99</v>
      </c>
      <c r="B109">
        <v>30</v>
      </c>
      <c r="C109" s="21" t="e">
        <f t="shared" ca="1" si="3"/>
        <v>#N/A</v>
      </c>
      <c r="D109" s="21" t="e">
        <f t="shared" ca="1" si="4"/>
        <v>#N/A</v>
      </c>
      <c r="S109">
        <v>18</v>
      </c>
      <c r="T109">
        <v>30</v>
      </c>
      <c r="U109" s="36"/>
    </row>
    <row r="110" spans="1:21" x14ac:dyDescent="0.25">
      <c r="A110">
        <v>100</v>
      </c>
      <c r="B110">
        <v>36</v>
      </c>
      <c r="C110" s="21" t="e">
        <f t="shared" ca="1" si="3"/>
        <v>#N/A</v>
      </c>
      <c r="D110" s="21" t="e">
        <f t="shared" ca="1" si="4"/>
        <v>#N/A</v>
      </c>
      <c r="S110">
        <v>18</v>
      </c>
      <c r="T110">
        <v>36</v>
      </c>
      <c r="U110" s="36"/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6" name="Spinner 1">
              <controlPr defaultSize="0" autoPict="0">
                <anchor moveWithCells="1" sizeWithCells="1">
                  <from>
                    <xdr:col>3</xdr:col>
                    <xdr:colOff>47625</xdr:colOff>
                    <xdr:row>7</xdr:row>
                    <xdr:rowOff>28575</xdr:rowOff>
                  </from>
                  <to>
                    <xdr:col>3</xdr:col>
                    <xdr:colOff>419100</xdr:colOff>
                    <xdr:row>7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60"/>
  <sheetViews>
    <sheetView workbookViewId="0">
      <selection activeCell="A2" sqref="A2"/>
    </sheetView>
  </sheetViews>
  <sheetFormatPr defaultRowHeight="15" x14ac:dyDescent="0.25"/>
  <cols>
    <col min="2" max="2" width="12.140625" customWidth="1"/>
    <col min="3" max="3" width="14.7109375" customWidth="1"/>
    <col min="4" max="4" width="15.85546875" customWidth="1"/>
    <col min="7" max="7" width="10.140625" customWidth="1"/>
  </cols>
  <sheetData>
    <row r="1" spans="1:15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G5" t="s">
        <v>45</v>
      </c>
    </row>
    <row r="6" spans="1:15" x14ac:dyDescent="0.25">
      <c r="F6" s="7" t="s">
        <v>12</v>
      </c>
      <c r="G6" s="7" t="s">
        <v>13</v>
      </c>
      <c r="H6" s="7" t="s">
        <v>14</v>
      </c>
      <c r="J6" s="42" t="s">
        <v>46</v>
      </c>
    </row>
    <row r="7" spans="1:15" x14ac:dyDescent="0.25">
      <c r="E7" s="7" t="s">
        <v>17</v>
      </c>
      <c r="F7" s="37">
        <v>0.1</v>
      </c>
      <c r="G7" s="8">
        <v>0.1</v>
      </c>
      <c r="H7" s="8">
        <v>0.6</v>
      </c>
      <c r="J7" s="16" t="s">
        <v>22</v>
      </c>
      <c r="K7" s="41">
        <f>SUM(D13:D60)</f>
        <v>1349.2500000000005</v>
      </c>
    </row>
    <row r="8" spans="1:15" x14ac:dyDescent="0.25">
      <c r="E8" s="7" t="s">
        <v>16</v>
      </c>
      <c r="F8" s="37">
        <v>0.4</v>
      </c>
      <c r="G8" s="8">
        <v>0.1</v>
      </c>
      <c r="H8" s="8">
        <v>0.6</v>
      </c>
      <c r="J8" s="8" t="s">
        <v>21</v>
      </c>
      <c r="K8" s="24">
        <f>SQRT(K7)</f>
        <v>36.732138516563403</v>
      </c>
    </row>
    <row r="9" spans="1:15" x14ac:dyDescent="0.25">
      <c r="E9" s="7" t="s">
        <v>15</v>
      </c>
      <c r="F9" s="38">
        <v>0.5</v>
      </c>
      <c r="G9" s="8">
        <v>0.1</v>
      </c>
      <c r="H9" s="8">
        <v>0.6</v>
      </c>
    </row>
    <row r="10" spans="1:15" ht="45" x14ac:dyDescent="0.25">
      <c r="A10" s="13" t="s">
        <v>5</v>
      </c>
      <c r="B10" s="14" t="s">
        <v>19</v>
      </c>
      <c r="C10" s="14" t="s">
        <v>11</v>
      </c>
      <c r="D10" s="14" t="s">
        <v>23</v>
      </c>
      <c r="F10" s="22">
        <f>SUM(F7:F9)</f>
        <v>1</v>
      </c>
      <c r="H10" s="7">
        <f>SUM(H7:H9)</f>
        <v>1.7999999999999998</v>
      </c>
      <c r="I10" t="s">
        <v>18</v>
      </c>
    </row>
    <row r="11" spans="1:15" x14ac:dyDescent="0.25">
      <c r="A11">
        <f>Центрированное!A11</f>
        <v>1</v>
      </c>
      <c r="B11">
        <f>Центрированное!B11</f>
        <v>22</v>
      </c>
      <c r="C11" s="23"/>
      <c r="D11" s="9"/>
    </row>
    <row r="12" spans="1:15" x14ac:dyDescent="0.25">
      <c r="A12">
        <f>Центрированное!A12</f>
        <v>2</v>
      </c>
      <c r="B12">
        <f>Центрированное!B12</f>
        <v>15</v>
      </c>
      <c r="C12" s="23"/>
      <c r="D12" s="9"/>
    </row>
    <row r="13" spans="1:15" x14ac:dyDescent="0.25">
      <c r="A13">
        <f>Центрированное!A13</f>
        <v>3</v>
      </c>
      <c r="B13">
        <f>Центрированное!B13</f>
        <v>24</v>
      </c>
      <c r="C13" s="21">
        <f>SUMPRODUCT(B11:B13,$F$7:$F$9)</f>
        <v>20.2</v>
      </c>
      <c r="D13" s="15">
        <f>(B13-C13)^2</f>
        <v>14.440000000000005</v>
      </c>
      <c r="F13" t="str">
        <f>"Взвешенное скользящее среднее (3 периода с весами: w1="&amp;TEXT(F9,"0,00")&amp;"; w2="&amp;TEXT(F8,"0,00")&amp;"; w3="&amp;TEXT(F7,"0,00")&amp;")"</f>
        <v>Взвешенное скользящее среднее (3 периода с весами: w1=0,50; w2=0,40; w3=0,10)</v>
      </c>
    </row>
    <row r="14" spans="1:15" x14ac:dyDescent="0.25">
      <c r="A14">
        <f>Центрированное!A14</f>
        <v>4</v>
      </c>
      <c r="B14">
        <f>Центрированное!B14</f>
        <v>43</v>
      </c>
      <c r="C14" s="21">
        <f>SUMPRODUCT(B12:B14,$F$7:$F$9)</f>
        <v>32.6</v>
      </c>
      <c r="D14" s="15">
        <f t="shared" ref="D14:D60" si="0">(B14-C14)^2</f>
        <v>108.15999999999997</v>
      </c>
    </row>
    <row r="15" spans="1:15" x14ac:dyDescent="0.25">
      <c r="A15">
        <f>Центрированное!A15</f>
        <v>5</v>
      </c>
      <c r="B15">
        <f>Центрированное!B15</f>
        <v>47</v>
      </c>
      <c r="C15" s="21">
        <f>SUMPRODUCT(B13:B15,$F$7:$F$9)</f>
        <v>43.1</v>
      </c>
      <c r="D15" s="15">
        <f t="shared" si="0"/>
        <v>15.209999999999988</v>
      </c>
    </row>
    <row r="16" spans="1:15" x14ac:dyDescent="0.25">
      <c r="A16">
        <f>Центрированное!A16</f>
        <v>6</v>
      </c>
      <c r="B16">
        <f>Центрированное!B16</f>
        <v>26</v>
      </c>
      <c r="C16" s="21">
        <f>SUMPRODUCT(B14:B16,$F$7:$F$9)</f>
        <v>36.1</v>
      </c>
      <c r="D16" s="15">
        <f t="shared" si="0"/>
        <v>102.01000000000003</v>
      </c>
    </row>
    <row r="17" spans="1:4" x14ac:dyDescent="0.25">
      <c r="A17">
        <f>Центрированное!A17</f>
        <v>7</v>
      </c>
      <c r="B17">
        <f>Центрированное!B17</f>
        <v>33</v>
      </c>
      <c r="C17" s="21">
        <f>SUMPRODUCT(B15:B17,$F$7:$F$9)</f>
        <v>31.6</v>
      </c>
      <c r="D17" s="15">
        <f t="shared" si="0"/>
        <v>1.959999999999996</v>
      </c>
    </row>
    <row r="18" spans="1:4" x14ac:dyDescent="0.25">
      <c r="A18">
        <f>Центрированное!A18</f>
        <v>8</v>
      </c>
      <c r="B18">
        <f>Центрированное!B18</f>
        <v>46</v>
      </c>
      <c r="C18" s="21">
        <f>SUMPRODUCT(B16:B18,$F$7:$F$9)</f>
        <v>38.799999999999997</v>
      </c>
      <c r="D18" s="15">
        <f t="shared" si="0"/>
        <v>51.840000000000039</v>
      </c>
    </row>
    <row r="19" spans="1:4" x14ac:dyDescent="0.25">
      <c r="A19">
        <f>Центрированное!A19</f>
        <v>9</v>
      </c>
      <c r="B19">
        <f>Центрированное!B19</f>
        <v>41</v>
      </c>
      <c r="C19" s="21">
        <f>SUMPRODUCT(B17:B19,$F$7:$F$9)</f>
        <v>42.2</v>
      </c>
      <c r="D19" s="15">
        <f t="shared" si="0"/>
        <v>1.4400000000000068</v>
      </c>
    </row>
    <row r="20" spans="1:4" x14ac:dyDescent="0.25">
      <c r="A20">
        <f>Центрированное!A20</f>
        <v>10</v>
      </c>
      <c r="B20">
        <f>Центрированное!B20</f>
        <v>46</v>
      </c>
      <c r="C20" s="21">
        <f>SUMPRODUCT(B18:B20,$F$7:$F$9)</f>
        <v>44</v>
      </c>
      <c r="D20" s="15">
        <f t="shared" si="0"/>
        <v>4</v>
      </c>
    </row>
    <row r="21" spans="1:4" x14ac:dyDescent="0.25">
      <c r="A21">
        <f>Центрированное!A21</f>
        <v>11</v>
      </c>
      <c r="B21">
        <f>Центрированное!B21</f>
        <v>41</v>
      </c>
      <c r="C21" s="21">
        <f>SUMPRODUCT(B19:B21,$F$7:$F$9)</f>
        <v>43</v>
      </c>
      <c r="D21" s="15">
        <f t="shared" si="0"/>
        <v>4</v>
      </c>
    </row>
    <row r="22" spans="1:4" x14ac:dyDescent="0.25">
      <c r="A22">
        <f>Центрированное!A22</f>
        <v>12</v>
      </c>
      <c r="B22">
        <f>Центрированное!B22</f>
        <v>34</v>
      </c>
      <c r="C22" s="21">
        <f>SUMPRODUCT(B20:B22,$F$7:$F$9)</f>
        <v>38</v>
      </c>
      <c r="D22" s="15">
        <f t="shared" si="0"/>
        <v>16</v>
      </c>
    </row>
    <row r="23" spans="1:4" x14ac:dyDescent="0.25">
      <c r="A23">
        <f>Центрированное!A23</f>
        <v>13</v>
      </c>
      <c r="B23">
        <f>Центрированное!B23</f>
        <v>46</v>
      </c>
      <c r="C23" s="21">
        <f>SUMPRODUCT(B21:B23,$F$7:$F$9)</f>
        <v>40.700000000000003</v>
      </c>
      <c r="D23" s="15">
        <f t="shared" si="0"/>
        <v>28.089999999999971</v>
      </c>
    </row>
    <row r="24" spans="1:4" x14ac:dyDescent="0.25">
      <c r="A24">
        <f>Центрированное!A24</f>
        <v>14</v>
      </c>
      <c r="B24">
        <f>Центрированное!B24</f>
        <v>40</v>
      </c>
      <c r="C24" s="21">
        <f>SUMPRODUCT(B22:B24,$F$7:$F$9)</f>
        <v>41.800000000000004</v>
      </c>
      <c r="D24" s="15">
        <f t="shared" si="0"/>
        <v>3.2400000000000153</v>
      </c>
    </row>
    <row r="25" spans="1:4" x14ac:dyDescent="0.25">
      <c r="A25">
        <f>Центрированное!A25</f>
        <v>15</v>
      </c>
      <c r="B25">
        <f>Центрированное!B25</f>
        <v>54</v>
      </c>
      <c r="C25" s="21">
        <f>SUMPRODUCT(B23:B25,$F$7:$F$9)</f>
        <v>47.6</v>
      </c>
      <c r="D25" s="15">
        <f t="shared" si="0"/>
        <v>40.95999999999998</v>
      </c>
    </row>
    <row r="26" spans="1:4" x14ac:dyDescent="0.25">
      <c r="A26">
        <f>Центрированное!A26</f>
        <v>16</v>
      </c>
      <c r="B26">
        <f>Центрированное!B26</f>
        <v>58</v>
      </c>
      <c r="C26" s="21">
        <f>SUMPRODUCT(B24:B26,$F$7:$F$9)</f>
        <v>54.6</v>
      </c>
      <c r="D26" s="15">
        <f t="shared" si="0"/>
        <v>11.55999999999999</v>
      </c>
    </row>
    <row r="27" spans="1:4" x14ac:dyDescent="0.25">
      <c r="A27">
        <f>Центрированное!A27</f>
        <v>17</v>
      </c>
      <c r="B27">
        <f>Центрированное!B27</f>
        <v>47</v>
      </c>
      <c r="C27" s="21">
        <f>SUMPRODUCT(B25:B27,$F$7:$F$9)</f>
        <v>52.1</v>
      </c>
      <c r="D27" s="15">
        <f t="shared" si="0"/>
        <v>26.010000000000016</v>
      </c>
    </row>
    <row r="28" spans="1:4" x14ac:dyDescent="0.25">
      <c r="A28">
        <f>Центрированное!A28</f>
        <v>18</v>
      </c>
      <c r="B28">
        <f>Центрированное!B28</f>
        <v>55</v>
      </c>
      <c r="C28" s="21">
        <f>SUMPRODUCT(B26:B28,$F$7:$F$9)</f>
        <v>52.1</v>
      </c>
      <c r="D28" s="15">
        <f t="shared" si="0"/>
        <v>8.4099999999999913</v>
      </c>
    </row>
    <row r="29" spans="1:4" x14ac:dyDescent="0.25">
      <c r="A29">
        <f>Центрированное!A29</f>
        <v>19</v>
      </c>
      <c r="B29">
        <f>Центрированное!B29</f>
        <v>56</v>
      </c>
      <c r="C29" s="21">
        <f>SUMPRODUCT(B27:B29,$F$7:$F$9)</f>
        <v>54.7</v>
      </c>
      <c r="D29" s="15">
        <f t="shared" si="0"/>
        <v>1.6899999999999926</v>
      </c>
    </row>
    <row r="30" spans="1:4" x14ac:dyDescent="0.25">
      <c r="A30">
        <f>Центрированное!A30</f>
        <v>20</v>
      </c>
      <c r="B30">
        <f>Центрированное!B30</f>
        <v>52</v>
      </c>
      <c r="C30" s="21">
        <f>SUMPRODUCT(B28:B30,$F$7:$F$9)</f>
        <v>53.900000000000006</v>
      </c>
      <c r="D30" s="15">
        <f t="shared" si="0"/>
        <v>3.6100000000000216</v>
      </c>
    </row>
    <row r="31" spans="1:4" x14ac:dyDescent="0.25">
      <c r="A31">
        <f>Центрированное!A31</f>
        <v>21</v>
      </c>
      <c r="B31">
        <f>Центрированное!B31</f>
        <v>51</v>
      </c>
      <c r="C31" s="21">
        <f>SUMPRODUCT(B29:B31,$F$7:$F$9)</f>
        <v>51.900000000000006</v>
      </c>
      <c r="D31" s="15">
        <f t="shared" si="0"/>
        <v>0.81000000000001027</v>
      </c>
    </row>
    <row r="32" spans="1:4" x14ac:dyDescent="0.25">
      <c r="A32">
        <f>Центрированное!A32</f>
        <v>22</v>
      </c>
      <c r="B32">
        <f>Центрированное!B32</f>
        <v>42</v>
      </c>
      <c r="C32" s="21">
        <f>SUMPRODUCT(B30:B32,$F$7:$F$9)</f>
        <v>46.6</v>
      </c>
      <c r="D32" s="15">
        <f t="shared" si="0"/>
        <v>21.160000000000014</v>
      </c>
    </row>
    <row r="33" spans="1:4" x14ac:dyDescent="0.25">
      <c r="A33">
        <f>Центрированное!A33</f>
        <v>23</v>
      </c>
      <c r="B33">
        <f>Центрированное!B33</f>
        <v>39</v>
      </c>
      <c r="C33" s="21">
        <f>SUMPRODUCT(B31:B33,$F$7:$F$9)</f>
        <v>41.400000000000006</v>
      </c>
      <c r="D33" s="15">
        <f t="shared" si="0"/>
        <v>5.7600000000000273</v>
      </c>
    </row>
    <row r="34" spans="1:4" x14ac:dyDescent="0.25">
      <c r="A34">
        <f>Центрированное!A34</f>
        <v>24</v>
      </c>
      <c r="B34">
        <f>Центрированное!B34</f>
        <v>53</v>
      </c>
      <c r="C34" s="21">
        <f>SUMPRODUCT(B32:B34,$F$7:$F$9)</f>
        <v>46.3</v>
      </c>
      <c r="D34" s="15">
        <f t="shared" si="0"/>
        <v>44.890000000000036</v>
      </c>
    </row>
    <row r="35" spans="1:4" x14ac:dyDescent="0.25">
      <c r="A35">
        <f>Центрированное!A35</f>
        <v>25</v>
      </c>
      <c r="B35">
        <f>Центрированное!B35</f>
        <v>32</v>
      </c>
      <c r="C35" s="21">
        <f>SUMPRODUCT(B33:B35,$F$7:$F$9)</f>
        <v>41.1</v>
      </c>
      <c r="D35" s="15">
        <f t="shared" si="0"/>
        <v>82.810000000000031</v>
      </c>
    </row>
    <row r="36" spans="1:4" x14ac:dyDescent="0.25">
      <c r="A36">
        <f>Центрированное!A36</f>
        <v>26</v>
      </c>
      <c r="B36">
        <f>Центрированное!B36</f>
        <v>46</v>
      </c>
      <c r="C36" s="21">
        <f>SUMPRODUCT(B34:B36,$F$7:$F$9)</f>
        <v>41.1</v>
      </c>
      <c r="D36" s="15">
        <f t="shared" si="0"/>
        <v>24.009999999999987</v>
      </c>
    </row>
    <row r="37" spans="1:4" x14ac:dyDescent="0.25">
      <c r="A37">
        <f>Центрированное!A37</f>
        <v>27</v>
      </c>
      <c r="B37">
        <f>Центрированное!B37</f>
        <v>31</v>
      </c>
      <c r="C37" s="21">
        <f>SUMPRODUCT(B35:B37,$F$7:$F$9)</f>
        <v>37.1</v>
      </c>
      <c r="D37" s="15">
        <f t="shared" si="0"/>
        <v>37.210000000000015</v>
      </c>
    </row>
    <row r="38" spans="1:4" x14ac:dyDescent="0.25">
      <c r="A38">
        <f>Центрированное!A38</f>
        <v>28</v>
      </c>
      <c r="B38">
        <f>Центрированное!B38</f>
        <v>24</v>
      </c>
      <c r="C38" s="21">
        <f>SUMPRODUCT(B36:B38,$F$7:$F$9)</f>
        <v>29</v>
      </c>
      <c r="D38" s="15">
        <f t="shared" si="0"/>
        <v>25</v>
      </c>
    </row>
    <row r="39" spans="1:4" x14ac:dyDescent="0.25">
      <c r="A39">
        <f>Центрированное!A39</f>
        <v>29</v>
      </c>
      <c r="B39">
        <f>Центрированное!B39</f>
        <v>45</v>
      </c>
      <c r="C39" s="21">
        <f>SUMPRODUCT(B37:B39,$F$7:$F$9)</f>
        <v>35.200000000000003</v>
      </c>
      <c r="D39" s="15">
        <f t="shared" si="0"/>
        <v>96.039999999999949</v>
      </c>
    </row>
    <row r="40" spans="1:4" x14ac:dyDescent="0.25">
      <c r="A40">
        <f>Центрированное!A40</f>
        <v>30</v>
      </c>
      <c r="B40">
        <f>Центрированное!B40</f>
        <v>52</v>
      </c>
      <c r="C40" s="21">
        <f>SUMPRODUCT(B38:B40,$F$7:$F$9)</f>
        <v>46.4</v>
      </c>
      <c r="D40" s="15">
        <f t="shared" si="0"/>
        <v>31.360000000000017</v>
      </c>
    </row>
    <row r="41" spans="1:4" x14ac:dyDescent="0.25">
      <c r="A41">
        <f>Центрированное!A41</f>
        <v>31</v>
      </c>
      <c r="B41">
        <f>Центрированное!B41</f>
        <v>40</v>
      </c>
      <c r="C41" s="21">
        <f>SUMPRODUCT(B39:B41,$F$7:$F$9)</f>
        <v>45.3</v>
      </c>
      <c r="D41" s="15">
        <f t="shared" si="0"/>
        <v>28.089999999999971</v>
      </c>
    </row>
    <row r="42" spans="1:4" x14ac:dyDescent="0.25">
      <c r="A42">
        <f>Центрированное!A42</f>
        <v>32</v>
      </c>
      <c r="B42">
        <f>Центрированное!B42</f>
        <v>34</v>
      </c>
      <c r="C42" s="21">
        <f>SUMPRODUCT(B40:B42,$F$7:$F$9)</f>
        <v>38.200000000000003</v>
      </c>
      <c r="D42" s="15">
        <f t="shared" si="0"/>
        <v>17.640000000000025</v>
      </c>
    </row>
    <row r="43" spans="1:4" x14ac:dyDescent="0.25">
      <c r="A43">
        <f>Центрированное!A43</f>
        <v>33</v>
      </c>
      <c r="B43">
        <f>Центрированное!B43</f>
        <v>38</v>
      </c>
      <c r="C43" s="21">
        <f>SUMPRODUCT(B41:B43,$F$7:$F$9)</f>
        <v>36.6</v>
      </c>
      <c r="D43" s="15">
        <f t="shared" si="0"/>
        <v>1.959999999999996</v>
      </c>
    </row>
    <row r="44" spans="1:4" x14ac:dyDescent="0.25">
      <c r="A44">
        <f>Центрированное!A44</f>
        <v>34</v>
      </c>
      <c r="B44">
        <f>Центрированное!B44</f>
        <v>35</v>
      </c>
      <c r="C44" s="21">
        <f>SUMPRODUCT(B42:B44,$F$7:$F$9)</f>
        <v>36.1</v>
      </c>
      <c r="D44" s="15">
        <f t="shared" si="0"/>
        <v>1.2100000000000031</v>
      </c>
    </row>
    <row r="45" spans="1:4" x14ac:dyDescent="0.25">
      <c r="A45">
        <f>Центрированное!A45</f>
        <v>35</v>
      </c>
      <c r="B45">
        <f>Центрированное!B45</f>
        <v>22</v>
      </c>
      <c r="C45" s="21">
        <f>SUMPRODUCT(B43:B45,$F$7:$F$9)</f>
        <v>28.8</v>
      </c>
      <c r="D45" s="15">
        <f t="shared" si="0"/>
        <v>46.240000000000009</v>
      </c>
    </row>
    <row r="46" spans="1:4" x14ac:dyDescent="0.25">
      <c r="A46">
        <f>Центрированное!A46</f>
        <v>36</v>
      </c>
      <c r="B46">
        <f>Центрированное!B46</f>
        <v>26</v>
      </c>
      <c r="C46" s="21">
        <f>SUMPRODUCT(B44:B46,$F$7:$F$9)</f>
        <v>25.3</v>
      </c>
      <c r="D46" s="15">
        <f t="shared" si="0"/>
        <v>0.48999999999999899</v>
      </c>
    </row>
    <row r="47" spans="1:4" x14ac:dyDescent="0.25">
      <c r="A47">
        <f>Центрированное!A47</f>
        <v>37</v>
      </c>
      <c r="B47">
        <f>Центрированное!B47</f>
        <v>42</v>
      </c>
      <c r="C47" s="21">
        <f>SUMPRODUCT(B45:B47,$F$7:$F$9)</f>
        <v>33.6</v>
      </c>
      <c r="D47" s="15">
        <f t="shared" si="0"/>
        <v>70.559999999999974</v>
      </c>
    </row>
    <row r="48" spans="1:4" x14ac:dyDescent="0.25">
      <c r="A48">
        <f>Центрированное!A48</f>
        <v>38</v>
      </c>
      <c r="B48">
        <f>Центрированное!B48</f>
        <v>25</v>
      </c>
      <c r="C48" s="21">
        <f>SUMPRODUCT(B46:B48,$F$7:$F$9)</f>
        <v>31.900000000000002</v>
      </c>
      <c r="D48" s="15">
        <f t="shared" si="0"/>
        <v>47.610000000000028</v>
      </c>
    </row>
    <row r="49" spans="1:4" x14ac:dyDescent="0.25">
      <c r="A49">
        <f>Центрированное!A49</f>
        <v>39</v>
      </c>
      <c r="B49">
        <f>Центрированное!B49</f>
        <v>26</v>
      </c>
      <c r="C49" s="21">
        <f>SUMPRODUCT(B47:B49,$F$7:$F$9)</f>
        <v>27.2</v>
      </c>
      <c r="D49" s="15">
        <f t="shared" si="0"/>
        <v>1.4399999999999984</v>
      </c>
    </row>
    <row r="50" spans="1:4" x14ac:dyDescent="0.25">
      <c r="A50">
        <f>Центрированное!A50</f>
        <v>40</v>
      </c>
      <c r="B50">
        <f>Центрированное!B50</f>
        <v>28</v>
      </c>
      <c r="C50" s="21">
        <f>SUMPRODUCT(B48:B50,$F$7:$F$9)</f>
        <v>26.9</v>
      </c>
      <c r="D50" s="15">
        <f t="shared" si="0"/>
        <v>1.2100000000000031</v>
      </c>
    </row>
    <row r="51" spans="1:4" x14ac:dyDescent="0.25">
      <c r="A51">
        <f>Центрированное!A51</f>
        <v>41</v>
      </c>
      <c r="B51">
        <f>Центрированное!B51</f>
        <v>21</v>
      </c>
      <c r="C51" s="21">
        <f>SUMPRODUCT(B49:B51,$F$7:$F$9)</f>
        <v>24.3</v>
      </c>
      <c r="D51" s="15">
        <f t="shared" si="0"/>
        <v>10.890000000000004</v>
      </c>
    </row>
    <row r="52" spans="1:4" x14ac:dyDescent="0.25">
      <c r="A52">
        <f>Центрированное!A52</f>
        <v>42</v>
      </c>
      <c r="B52">
        <f>Центрированное!B52</f>
        <v>4</v>
      </c>
      <c r="C52" s="21">
        <f>SUMPRODUCT(B50:B52,$F$7:$F$9)</f>
        <v>13.200000000000001</v>
      </c>
      <c r="D52" s="15">
        <f t="shared" si="0"/>
        <v>84.640000000000015</v>
      </c>
    </row>
    <row r="53" spans="1:4" x14ac:dyDescent="0.25">
      <c r="A53">
        <f>Центрированное!A53</f>
        <v>43</v>
      </c>
      <c r="B53">
        <f>Центрированное!B53</f>
        <v>19</v>
      </c>
      <c r="C53" s="21">
        <f>SUMPRODUCT(B51:B53,$F$7:$F$9)</f>
        <v>13.2</v>
      </c>
      <c r="D53" s="15">
        <f t="shared" si="0"/>
        <v>33.640000000000008</v>
      </c>
    </row>
    <row r="54" spans="1:4" x14ac:dyDescent="0.25">
      <c r="A54">
        <f>Центрированное!A54</f>
        <v>44</v>
      </c>
      <c r="B54">
        <f>Центрированное!B54</f>
        <v>22</v>
      </c>
      <c r="C54" s="21">
        <f>SUMPRODUCT(B52:B54,$F$7:$F$9)</f>
        <v>19</v>
      </c>
      <c r="D54" s="15">
        <f t="shared" si="0"/>
        <v>9</v>
      </c>
    </row>
    <row r="55" spans="1:4" x14ac:dyDescent="0.25">
      <c r="A55">
        <f>Центрированное!A55</f>
        <v>45</v>
      </c>
      <c r="B55">
        <f>Центрированное!B55</f>
        <v>2</v>
      </c>
      <c r="C55" s="21">
        <f>SUMPRODUCT(B53:B55,$F$7:$F$9)</f>
        <v>11.700000000000001</v>
      </c>
      <c r="D55" s="15">
        <f t="shared" si="0"/>
        <v>94.090000000000018</v>
      </c>
    </row>
    <row r="56" spans="1:4" x14ac:dyDescent="0.25">
      <c r="A56">
        <f>Центрированное!A56</f>
        <v>46</v>
      </c>
      <c r="B56">
        <f>Центрированное!B56</f>
        <v>1</v>
      </c>
      <c r="C56" s="21">
        <f>SUMPRODUCT(B54:B56,$F$7:$F$9)</f>
        <v>3.5</v>
      </c>
      <c r="D56" s="15">
        <f t="shared" si="0"/>
        <v>6.25</v>
      </c>
    </row>
    <row r="57" spans="1:4" x14ac:dyDescent="0.25">
      <c r="A57">
        <f>Центрированное!A57</f>
        <v>47</v>
      </c>
      <c r="B57">
        <f>Центрированное!B57</f>
        <v>16</v>
      </c>
      <c r="C57" s="21">
        <f>SUMPRODUCT(B55:B57,$F$7:$F$9)</f>
        <v>8.6</v>
      </c>
      <c r="D57" s="15">
        <f t="shared" si="0"/>
        <v>54.760000000000005</v>
      </c>
    </row>
    <row r="58" spans="1:4" x14ac:dyDescent="0.25">
      <c r="A58">
        <f>Центрированное!A58</f>
        <v>48</v>
      </c>
      <c r="B58">
        <f>Центрированное!B58</f>
        <v>10</v>
      </c>
      <c r="C58" s="21">
        <f>SUMPRODUCT(B56:B58,$F$7:$F$9)</f>
        <v>11.5</v>
      </c>
      <c r="D58" s="15">
        <f t="shared" si="0"/>
        <v>2.25</v>
      </c>
    </row>
    <row r="59" spans="1:4" x14ac:dyDescent="0.25">
      <c r="A59">
        <f>Центрированное!A59</f>
        <v>49</v>
      </c>
      <c r="B59">
        <f>Центрированное!B59</f>
        <v>8</v>
      </c>
      <c r="C59" s="21">
        <f>SUMPRODUCT(B57:B59,$F$7:$F$9)</f>
        <v>9.6</v>
      </c>
      <c r="D59" s="15">
        <f t="shared" si="0"/>
        <v>2.5599999999999987</v>
      </c>
    </row>
    <row r="60" spans="1:4" x14ac:dyDescent="0.25">
      <c r="A60">
        <f>Центрированное!A60</f>
        <v>50</v>
      </c>
      <c r="B60">
        <f>Центрированное!B60</f>
        <v>18</v>
      </c>
      <c r="C60" s="21">
        <f>SUMPRODUCT(B58:B60,$F$7:$F$9)</f>
        <v>13.2</v>
      </c>
      <c r="D60" s="15">
        <f t="shared" si="0"/>
        <v>23.040000000000006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S110"/>
  <sheetViews>
    <sheetView zoomScale="85" zoomScaleNormal="85" workbookViewId="0">
      <selection activeCell="A8" sqref="A8"/>
    </sheetView>
  </sheetViews>
  <sheetFormatPr defaultRowHeight="15" x14ac:dyDescent="0.25"/>
  <cols>
    <col min="1" max="1" width="12.140625" customWidth="1"/>
    <col min="2" max="2" width="21.140625" customWidth="1"/>
    <col min="3" max="3" width="14.7109375" customWidth="1"/>
    <col min="4" max="4" width="12.7109375" customWidth="1"/>
    <col min="5" max="5" width="20.28515625" customWidth="1"/>
    <col min="6" max="6" width="15.5703125" customWidth="1"/>
    <col min="12" max="12" width="9.5703125" bestFit="1" customWidth="1"/>
    <col min="19" max="19" width="11.140625" customWidth="1"/>
  </cols>
  <sheetData>
    <row r="1" spans="1:19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 x14ac:dyDescent="0.25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9" t="s">
        <v>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R5" s="11" t="s">
        <v>42</v>
      </c>
    </row>
    <row r="6" spans="1:19" hidden="1" x14ac:dyDescent="0.25"/>
    <row r="7" spans="1:19" hidden="1" x14ac:dyDescent="0.25"/>
    <row r="8" spans="1:19" ht="45" x14ac:dyDescent="0.25">
      <c r="B8" s="18" t="s">
        <v>20</v>
      </c>
      <c r="C8" s="17">
        <v>3</v>
      </c>
      <c r="F8" s="7" t="s">
        <v>24</v>
      </c>
      <c r="G8" s="8">
        <f>COUNT(A11:A110)</f>
        <v>100</v>
      </c>
      <c r="R8" s="18" t="s">
        <v>43</v>
      </c>
      <c r="S8" s="40">
        <f ca="1">SUM(S11:S40)</f>
        <v>1</v>
      </c>
    </row>
    <row r="10" spans="1:19" ht="30" x14ac:dyDescent="0.25">
      <c r="A10" s="13" t="s">
        <v>5</v>
      </c>
      <c r="B10" s="14" t="s">
        <v>19</v>
      </c>
      <c r="C10" s="14" t="s">
        <v>11</v>
      </c>
      <c r="E10" t="str">
        <f>"Взвешенное скользящее среднее ("&amp;C8&amp;" период"&amp;IF(C8&gt;4,"ов","а")&amp;")"</f>
        <v>Взвешенное скользящее среднее (3 периода)</v>
      </c>
      <c r="R10" s="25" t="s">
        <v>26</v>
      </c>
      <c r="S10" s="25" t="s">
        <v>27</v>
      </c>
    </row>
    <row r="11" spans="1:19" x14ac:dyDescent="0.25">
      <c r="A11">
        <v>1</v>
      </c>
      <c r="B11">
        <v>22</v>
      </c>
      <c r="C11" s="21" t="e">
        <f ca="1">IF(A11&lt;$C$8,NA(),SUMPRODUCT(OFFSET(B11,-$C$8+1,,$C$8),OFFSET($S$11,,,$C$8)))</f>
        <v>#N/A</v>
      </c>
      <c r="R11" s="8">
        <v>1</v>
      </c>
      <c r="S11" s="24">
        <f ca="1">IF($C$8-ROW()+ROW($R$11)&gt;0,(ROW()-ROW($R$10))/SUM(OFFSET($R$11,,,$C$8)),"")</f>
        <v>0.16666666666666666</v>
      </c>
    </row>
    <row r="12" spans="1:19" x14ac:dyDescent="0.25">
      <c r="A12">
        <v>2</v>
      </c>
      <c r="B12">
        <v>15</v>
      </c>
      <c r="C12" s="21" t="e">
        <f t="shared" ref="C12:C75" ca="1" si="0">IF(A12&lt;$C$8,NA(),SUMPRODUCT(OFFSET(B12,-$C$8+1,,$C$8),OFFSET($S$11,,,$C$8)))</f>
        <v>#N/A</v>
      </c>
      <c r="R12" s="8">
        <v>2</v>
      </c>
      <c r="S12" s="24">
        <f t="shared" ref="S12:S40" ca="1" si="1">IF($C$8-ROW()+ROW($R$11)&gt;0,(ROW()-ROW($R$10))/SUM(OFFSET($R$11,,,$C$8)),"")</f>
        <v>0.33333333333333331</v>
      </c>
    </row>
    <row r="13" spans="1:19" x14ac:dyDescent="0.25">
      <c r="A13">
        <v>3</v>
      </c>
      <c r="B13">
        <v>24</v>
      </c>
      <c r="C13" s="21">
        <f t="shared" ca="1" si="0"/>
        <v>20.666666666666664</v>
      </c>
      <c r="R13" s="8">
        <v>3</v>
      </c>
      <c r="S13" s="24">
        <f t="shared" ca="1" si="1"/>
        <v>0.5</v>
      </c>
    </row>
    <row r="14" spans="1:19" x14ac:dyDescent="0.25">
      <c r="A14">
        <v>4</v>
      </c>
      <c r="B14">
        <v>43</v>
      </c>
      <c r="C14" s="21">
        <f t="shared" ca="1" si="0"/>
        <v>32</v>
      </c>
      <c r="R14" s="8">
        <v>4</v>
      </c>
      <c r="S14" s="24" t="str">
        <f t="shared" ca="1" si="1"/>
        <v/>
      </c>
    </row>
    <row r="15" spans="1:19" x14ac:dyDescent="0.25">
      <c r="A15">
        <v>5</v>
      </c>
      <c r="B15">
        <v>47</v>
      </c>
      <c r="C15" s="21">
        <f t="shared" ca="1" si="0"/>
        <v>41.833333333333329</v>
      </c>
      <c r="R15" s="8">
        <v>5</v>
      </c>
      <c r="S15" s="24" t="str">
        <f t="shared" ca="1" si="1"/>
        <v/>
      </c>
    </row>
    <row r="16" spans="1:19" x14ac:dyDescent="0.25">
      <c r="A16">
        <v>6</v>
      </c>
      <c r="B16">
        <v>26</v>
      </c>
      <c r="C16" s="21">
        <f t="shared" ca="1" si="0"/>
        <v>35.833333333333329</v>
      </c>
      <c r="R16" s="8">
        <v>6</v>
      </c>
      <c r="S16" s="24" t="str">
        <f t="shared" ca="1" si="1"/>
        <v/>
      </c>
    </row>
    <row r="17" spans="1:19" x14ac:dyDescent="0.25">
      <c r="A17">
        <v>7</v>
      </c>
      <c r="B17">
        <v>33</v>
      </c>
      <c r="C17" s="21">
        <f t="shared" ca="1" si="0"/>
        <v>33</v>
      </c>
      <c r="R17" s="8">
        <v>7</v>
      </c>
      <c r="S17" s="24" t="str">
        <f t="shared" ca="1" si="1"/>
        <v/>
      </c>
    </row>
    <row r="18" spans="1:19" x14ac:dyDescent="0.25">
      <c r="A18">
        <v>8</v>
      </c>
      <c r="B18">
        <v>46</v>
      </c>
      <c r="C18" s="21">
        <f t="shared" ca="1" si="0"/>
        <v>38.333333333333329</v>
      </c>
      <c r="R18" s="8">
        <v>8</v>
      </c>
      <c r="S18" s="24" t="str">
        <f t="shared" ca="1" si="1"/>
        <v/>
      </c>
    </row>
    <row r="19" spans="1:19" x14ac:dyDescent="0.25">
      <c r="A19">
        <v>9</v>
      </c>
      <c r="B19">
        <v>41</v>
      </c>
      <c r="C19" s="21">
        <f t="shared" ca="1" si="0"/>
        <v>41.333333333333329</v>
      </c>
      <c r="R19" s="8">
        <v>9</v>
      </c>
      <c r="S19" s="24" t="str">
        <f t="shared" ca="1" si="1"/>
        <v/>
      </c>
    </row>
    <row r="20" spans="1:19" x14ac:dyDescent="0.25">
      <c r="A20">
        <v>10</v>
      </c>
      <c r="B20">
        <v>46</v>
      </c>
      <c r="C20" s="21">
        <f t="shared" ca="1" si="0"/>
        <v>44.333333333333329</v>
      </c>
      <c r="R20" s="8">
        <v>10</v>
      </c>
      <c r="S20" s="24" t="str">
        <f t="shared" ca="1" si="1"/>
        <v/>
      </c>
    </row>
    <row r="21" spans="1:19" x14ac:dyDescent="0.25">
      <c r="A21">
        <v>11</v>
      </c>
      <c r="B21">
        <v>41</v>
      </c>
      <c r="C21" s="21">
        <f t="shared" ca="1" si="0"/>
        <v>42.666666666666664</v>
      </c>
      <c r="R21" s="8">
        <v>11</v>
      </c>
      <c r="S21" s="24" t="str">
        <f t="shared" ca="1" si="1"/>
        <v/>
      </c>
    </row>
    <row r="22" spans="1:19" x14ac:dyDescent="0.25">
      <c r="A22">
        <v>12</v>
      </c>
      <c r="B22">
        <v>34</v>
      </c>
      <c r="C22" s="21">
        <f t="shared" ca="1" si="0"/>
        <v>38.333333333333329</v>
      </c>
      <c r="R22" s="8">
        <v>12</v>
      </c>
      <c r="S22" s="24" t="str">
        <f t="shared" ca="1" si="1"/>
        <v/>
      </c>
    </row>
    <row r="23" spans="1:19" x14ac:dyDescent="0.25">
      <c r="A23">
        <v>13</v>
      </c>
      <c r="B23">
        <v>46</v>
      </c>
      <c r="C23" s="21">
        <f t="shared" ca="1" si="0"/>
        <v>41.166666666666664</v>
      </c>
      <c r="R23" s="8">
        <v>13</v>
      </c>
      <c r="S23" s="24" t="str">
        <f t="shared" ca="1" si="1"/>
        <v/>
      </c>
    </row>
    <row r="24" spans="1:19" x14ac:dyDescent="0.25">
      <c r="A24">
        <v>14</v>
      </c>
      <c r="B24">
        <v>40</v>
      </c>
      <c r="C24" s="21">
        <f t="shared" ca="1" si="0"/>
        <v>41</v>
      </c>
      <c r="R24" s="8">
        <v>14</v>
      </c>
      <c r="S24" s="24" t="str">
        <f t="shared" ca="1" si="1"/>
        <v/>
      </c>
    </row>
    <row r="25" spans="1:19" x14ac:dyDescent="0.25">
      <c r="A25">
        <v>15</v>
      </c>
      <c r="B25">
        <v>54</v>
      </c>
      <c r="C25" s="21">
        <f t="shared" ca="1" si="0"/>
        <v>48</v>
      </c>
      <c r="R25" s="8">
        <v>15</v>
      </c>
      <c r="S25" s="24" t="str">
        <f t="shared" ca="1" si="1"/>
        <v/>
      </c>
    </row>
    <row r="26" spans="1:19" x14ac:dyDescent="0.25">
      <c r="A26">
        <v>16</v>
      </c>
      <c r="B26">
        <v>58</v>
      </c>
      <c r="C26" s="21">
        <f t="shared" ca="1" si="0"/>
        <v>53.666666666666664</v>
      </c>
      <c r="R26" s="8">
        <v>16</v>
      </c>
      <c r="S26" s="24" t="str">
        <f t="shared" ca="1" si="1"/>
        <v/>
      </c>
    </row>
    <row r="27" spans="1:19" x14ac:dyDescent="0.25">
      <c r="A27">
        <v>17</v>
      </c>
      <c r="B27">
        <v>47</v>
      </c>
      <c r="C27" s="21">
        <f t="shared" ca="1" si="0"/>
        <v>51.833333333333329</v>
      </c>
      <c r="R27" s="8">
        <v>17</v>
      </c>
      <c r="S27" s="24" t="str">
        <f t="shared" ca="1" si="1"/>
        <v/>
      </c>
    </row>
    <row r="28" spans="1:19" x14ac:dyDescent="0.25">
      <c r="A28">
        <v>18</v>
      </c>
      <c r="B28">
        <v>55</v>
      </c>
      <c r="C28" s="21">
        <f t="shared" ca="1" si="0"/>
        <v>52.833333333333329</v>
      </c>
      <c r="R28" s="8">
        <v>18</v>
      </c>
      <c r="S28" s="24" t="str">
        <f t="shared" ca="1" si="1"/>
        <v/>
      </c>
    </row>
    <row r="29" spans="1:19" x14ac:dyDescent="0.25">
      <c r="A29">
        <v>19</v>
      </c>
      <c r="B29">
        <v>56</v>
      </c>
      <c r="C29" s="21">
        <f t="shared" ca="1" si="0"/>
        <v>54.166666666666664</v>
      </c>
      <c r="R29" s="8">
        <v>19</v>
      </c>
      <c r="S29" s="24" t="str">
        <f t="shared" ca="1" si="1"/>
        <v/>
      </c>
    </row>
    <row r="30" spans="1:19" x14ac:dyDescent="0.25">
      <c r="A30">
        <v>20</v>
      </c>
      <c r="B30">
        <v>52</v>
      </c>
      <c r="C30" s="21">
        <f t="shared" ca="1" si="0"/>
        <v>53.833333333333329</v>
      </c>
      <c r="R30" s="8">
        <v>20</v>
      </c>
      <c r="S30" s="24" t="str">
        <f t="shared" ca="1" si="1"/>
        <v/>
      </c>
    </row>
    <row r="31" spans="1:19" x14ac:dyDescent="0.25">
      <c r="A31">
        <v>21</v>
      </c>
      <c r="B31">
        <v>51</v>
      </c>
      <c r="C31" s="21">
        <f t="shared" ca="1" si="0"/>
        <v>52.166666666666664</v>
      </c>
      <c r="R31" s="8">
        <v>21</v>
      </c>
      <c r="S31" s="24" t="str">
        <f t="shared" ca="1" si="1"/>
        <v/>
      </c>
    </row>
    <row r="32" spans="1:19" x14ac:dyDescent="0.25">
      <c r="A32">
        <v>22</v>
      </c>
      <c r="B32">
        <v>42</v>
      </c>
      <c r="C32" s="21">
        <f t="shared" ca="1" si="0"/>
        <v>46.666666666666664</v>
      </c>
      <c r="R32" s="8">
        <v>22</v>
      </c>
      <c r="S32" s="24" t="str">
        <f t="shared" ca="1" si="1"/>
        <v/>
      </c>
    </row>
    <row r="33" spans="1:19" x14ac:dyDescent="0.25">
      <c r="A33">
        <v>23</v>
      </c>
      <c r="B33">
        <v>39</v>
      </c>
      <c r="C33" s="21">
        <f t="shared" ca="1" si="0"/>
        <v>42</v>
      </c>
      <c r="R33" s="8">
        <v>23</v>
      </c>
      <c r="S33" s="24" t="str">
        <f t="shared" ca="1" si="1"/>
        <v/>
      </c>
    </row>
    <row r="34" spans="1:19" x14ac:dyDescent="0.25">
      <c r="A34">
        <v>24</v>
      </c>
      <c r="B34">
        <v>53</v>
      </c>
      <c r="C34" s="21">
        <f t="shared" ca="1" si="0"/>
        <v>46.5</v>
      </c>
      <c r="R34" s="8">
        <v>24</v>
      </c>
      <c r="S34" s="24" t="str">
        <f t="shared" ca="1" si="1"/>
        <v/>
      </c>
    </row>
    <row r="35" spans="1:19" x14ac:dyDescent="0.25">
      <c r="A35">
        <v>25</v>
      </c>
      <c r="B35">
        <v>32</v>
      </c>
      <c r="C35" s="21">
        <f t="shared" ca="1" si="0"/>
        <v>40.166666666666664</v>
      </c>
      <c r="L35" s="10"/>
      <c r="R35" s="8">
        <v>25</v>
      </c>
      <c r="S35" s="24" t="str">
        <f ca="1">IF($C$8-ROW()+ROW($R$11)&gt;0,(ROW()-ROW($R$10))/SUM(OFFSET($R$11,,,$C$8)),"")</f>
        <v/>
      </c>
    </row>
    <row r="36" spans="1:19" x14ac:dyDescent="0.25">
      <c r="A36">
        <v>26</v>
      </c>
      <c r="B36">
        <v>46</v>
      </c>
      <c r="C36" s="21">
        <f t="shared" ca="1" si="0"/>
        <v>42.5</v>
      </c>
      <c r="L36" s="10"/>
      <c r="R36" s="8">
        <v>26</v>
      </c>
      <c r="S36" s="24" t="str">
        <f t="shared" ca="1" si="1"/>
        <v/>
      </c>
    </row>
    <row r="37" spans="1:19" x14ac:dyDescent="0.25">
      <c r="A37">
        <v>27</v>
      </c>
      <c r="B37">
        <v>31</v>
      </c>
      <c r="C37" s="21">
        <f t="shared" ca="1" si="0"/>
        <v>36.166666666666664</v>
      </c>
      <c r="L37" s="10"/>
      <c r="R37" s="8">
        <v>27</v>
      </c>
      <c r="S37" s="24" t="str">
        <f t="shared" ca="1" si="1"/>
        <v/>
      </c>
    </row>
    <row r="38" spans="1:19" x14ac:dyDescent="0.25">
      <c r="A38">
        <v>28</v>
      </c>
      <c r="B38">
        <v>24</v>
      </c>
      <c r="C38" s="21">
        <f t="shared" ca="1" si="0"/>
        <v>30</v>
      </c>
      <c r="L38" s="10"/>
      <c r="R38" s="8">
        <v>28</v>
      </c>
      <c r="S38" s="24" t="str">
        <f t="shared" ca="1" si="1"/>
        <v/>
      </c>
    </row>
    <row r="39" spans="1:19" x14ac:dyDescent="0.25">
      <c r="A39">
        <v>29</v>
      </c>
      <c r="B39">
        <v>45</v>
      </c>
      <c r="C39" s="21">
        <f t="shared" ca="1" si="0"/>
        <v>35.666666666666664</v>
      </c>
      <c r="L39" s="10"/>
      <c r="R39" s="8">
        <v>29</v>
      </c>
      <c r="S39" s="24" t="str">
        <f t="shared" ca="1" si="1"/>
        <v/>
      </c>
    </row>
    <row r="40" spans="1:19" x14ac:dyDescent="0.25">
      <c r="A40">
        <v>30</v>
      </c>
      <c r="B40">
        <v>52</v>
      </c>
      <c r="C40" s="21">
        <f t="shared" ca="1" si="0"/>
        <v>45</v>
      </c>
      <c r="L40" s="10"/>
      <c r="R40" s="8">
        <v>30</v>
      </c>
      <c r="S40" s="24" t="str">
        <f t="shared" ca="1" si="1"/>
        <v/>
      </c>
    </row>
    <row r="41" spans="1:19" x14ac:dyDescent="0.25">
      <c r="A41">
        <v>31</v>
      </c>
      <c r="B41">
        <v>40</v>
      </c>
      <c r="C41" s="21">
        <f t="shared" ca="1" si="0"/>
        <v>44.833333333333329</v>
      </c>
      <c r="L41" s="10"/>
    </row>
    <row r="42" spans="1:19" x14ac:dyDescent="0.25">
      <c r="A42">
        <v>32</v>
      </c>
      <c r="B42">
        <v>34</v>
      </c>
      <c r="C42" s="21">
        <f t="shared" ca="1" si="0"/>
        <v>39</v>
      </c>
      <c r="L42" s="10"/>
    </row>
    <row r="43" spans="1:19" x14ac:dyDescent="0.25">
      <c r="A43">
        <v>33</v>
      </c>
      <c r="B43">
        <v>38</v>
      </c>
      <c r="C43" s="21">
        <f t="shared" ca="1" si="0"/>
        <v>37</v>
      </c>
      <c r="L43" s="10"/>
    </row>
    <row r="44" spans="1:19" x14ac:dyDescent="0.25">
      <c r="A44">
        <v>34</v>
      </c>
      <c r="B44">
        <v>35</v>
      </c>
      <c r="C44" s="21">
        <f t="shared" ca="1" si="0"/>
        <v>35.833333333333329</v>
      </c>
      <c r="L44" s="10"/>
    </row>
    <row r="45" spans="1:19" x14ac:dyDescent="0.25">
      <c r="A45">
        <v>35</v>
      </c>
      <c r="B45">
        <v>22</v>
      </c>
      <c r="C45" s="21">
        <f t="shared" ca="1" si="0"/>
        <v>29</v>
      </c>
      <c r="L45" s="10"/>
    </row>
    <row r="46" spans="1:19" x14ac:dyDescent="0.25">
      <c r="A46">
        <v>36</v>
      </c>
      <c r="B46">
        <v>26</v>
      </c>
      <c r="C46" s="21">
        <f t="shared" ca="1" si="0"/>
        <v>26.166666666666664</v>
      </c>
      <c r="L46" s="10"/>
    </row>
    <row r="47" spans="1:19" x14ac:dyDescent="0.25">
      <c r="A47">
        <v>37</v>
      </c>
      <c r="B47">
        <v>42</v>
      </c>
      <c r="C47" s="21">
        <f t="shared" ca="1" si="0"/>
        <v>33.333333333333329</v>
      </c>
      <c r="L47" s="10"/>
    </row>
    <row r="48" spans="1:19" x14ac:dyDescent="0.25">
      <c r="A48">
        <v>38</v>
      </c>
      <c r="B48">
        <v>25</v>
      </c>
      <c r="C48" s="21">
        <f t="shared" ca="1" si="0"/>
        <v>30.833333333333332</v>
      </c>
      <c r="L48" s="10"/>
    </row>
    <row r="49" spans="1:12" x14ac:dyDescent="0.25">
      <c r="A49">
        <v>39</v>
      </c>
      <c r="B49">
        <v>26</v>
      </c>
      <c r="C49" s="21">
        <f t="shared" ca="1" si="0"/>
        <v>28.333333333333332</v>
      </c>
      <c r="L49" s="10"/>
    </row>
    <row r="50" spans="1:12" x14ac:dyDescent="0.25">
      <c r="A50">
        <v>40</v>
      </c>
      <c r="B50">
        <v>28</v>
      </c>
      <c r="C50" s="21">
        <f t="shared" ca="1" si="0"/>
        <v>26.833333333333332</v>
      </c>
    </row>
    <row r="51" spans="1:12" x14ac:dyDescent="0.25">
      <c r="A51">
        <v>41</v>
      </c>
      <c r="B51">
        <v>21</v>
      </c>
      <c r="C51" s="21">
        <f t="shared" ca="1" si="0"/>
        <v>24.166666666666664</v>
      </c>
    </row>
    <row r="52" spans="1:12" x14ac:dyDescent="0.25">
      <c r="A52">
        <v>42</v>
      </c>
      <c r="B52">
        <v>4</v>
      </c>
      <c r="C52" s="21">
        <f t="shared" ca="1" si="0"/>
        <v>13.666666666666666</v>
      </c>
    </row>
    <row r="53" spans="1:12" x14ac:dyDescent="0.25">
      <c r="A53">
        <v>43</v>
      </c>
      <c r="B53">
        <v>19</v>
      </c>
      <c r="C53" s="21">
        <f t="shared" ca="1" si="0"/>
        <v>14.333333333333332</v>
      </c>
    </row>
    <row r="54" spans="1:12" x14ac:dyDescent="0.25">
      <c r="A54">
        <v>44</v>
      </c>
      <c r="B54">
        <v>22</v>
      </c>
      <c r="C54" s="21">
        <f t="shared" ca="1" si="0"/>
        <v>18</v>
      </c>
    </row>
    <row r="55" spans="1:12" x14ac:dyDescent="0.25">
      <c r="A55">
        <v>45</v>
      </c>
      <c r="B55">
        <v>2</v>
      </c>
      <c r="C55" s="21">
        <f t="shared" ca="1" si="0"/>
        <v>11.5</v>
      </c>
    </row>
    <row r="56" spans="1:12" x14ac:dyDescent="0.25">
      <c r="A56">
        <v>46</v>
      </c>
      <c r="B56">
        <v>1</v>
      </c>
      <c r="C56" s="21">
        <f t="shared" ca="1" si="0"/>
        <v>4.833333333333333</v>
      </c>
    </row>
    <row r="57" spans="1:12" x14ac:dyDescent="0.25">
      <c r="A57">
        <v>47</v>
      </c>
      <c r="B57">
        <v>16</v>
      </c>
      <c r="C57" s="21">
        <f t="shared" ca="1" si="0"/>
        <v>8.6666666666666661</v>
      </c>
    </row>
    <row r="58" spans="1:12" x14ac:dyDescent="0.25">
      <c r="A58">
        <v>48</v>
      </c>
      <c r="B58">
        <v>10</v>
      </c>
      <c r="C58" s="21">
        <f t="shared" ca="1" si="0"/>
        <v>10.5</v>
      </c>
    </row>
    <row r="59" spans="1:12" x14ac:dyDescent="0.25">
      <c r="A59">
        <v>49</v>
      </c>
      <c r="B59">
        <v>8</v>
      </c>
      <c r="C59" s="21">
        <f t="shared" ca="1" si="0"/>
        <v>10</v>
      </c>
    </row>
    <row r="60" spans="1:12" x14ac:dyDescent="0.25">
      <c r="A60">
        <v>50</v>
      </c>
      <c r="B60">
        <v>18</v>
      </c>
      <c r="C60" s="21">
        <f t="shared" ca="1" si="0"/>
        <v>13.333333333333332</v>
      </c>
    </row>
    <row r="61" spans="1:12" x14ac:dyDescent="0.25">
      <c r="A61">
        <v>51</v>
      </c>
      <c r="B61">
        <v>28</v>
      </c>
      <c r="C61" s="21">
        <f t="shared" ca="1" si="0"/>
        <v>21.333333333333332</v>
      </c>
    </row>
    <row r="62" spans="1:12" x14ac:dyDescent="0.25">
      <c r="A62">
        <v>52</v>
      </c>
      <c r="B62">
        <v>12</v>
      </c>
      <c r="C62" s="21">
        <f t="shared" ca="1" si="0"/>
        <v>18.333333333333332</v>
      </c>
    </row>
    <row r="63" spans="1:12" x14ac:dyDescent="0.25">
      <c r="A63">
        <v>53</v>
      </c>
      <c r="B63">
        <v>11</v>
      </c>
      <c r="C63" s="21">
        <f t="shared" ca="1" si="0"/>
        <v>14.166666666666666</v>
      </c>
    </row>
    <row r="64" spans="1:12" x14ac:dyDescent="0.25">
      <c r="A64">
        <v>54</v>
      </c>
      <c r="B64">
        <v>21</v>
      </c>
      <c r="C64" s="21">
        <f t="shared" ca="1" si="0"/>
        <v>16.166666666666664</v>
      </c>
    </row>
    <row r="65" spans="1:3" x14ac:dyDescent="0.25">
      <c r="A65">
        <v>55</v>
      </c>
      <c r="B65">
        <v>15</v>
      </c>
      <c r="C65" s="21">
        <f t="shared" ca="1" si="0"/>
        <v>16.333333333333336</v>
      </c>
    </row>
    <row r="66" spans="1:3" x14ac:dyDescent="0.25">
      <c r="A66">
        <v>56</v>
      </c>
      <c r="B66">
        <v>23</v>
      </c>
      <c r="C66" s="21">
        <f t="shared" ca="1" si="0"/>
        <v>20</v>
      </c>
    </row>
    <row r="67" spans="1:3" x14ac:dyDescent="0.25">
      <c r="A67">
        <v>57</v>
      </c>
      <c r="B67">
        <v>24</v>
      </c>
      <c r="C67" s="21">
        <f t="shared" ca="1" si="0"/>
        <v>22.166666666666664</v>
      </c>
    </row>
    <row r="68" spans="1:3" x14ac:dyDescent="0.25">
      <c r="A68">
        <v>58</v>
      </c>
      <c r="B68">
        <v>15</v>
      </c>
      <c r="C68" s="21">
        <f t="shared" ca="1" si="0"/>
        <v>19.333333333333332</v>
      </c>
    </row>
    <row r="69" spans="1:3" x14ac:dyDescent="0.25">
      <c r="A69">
        <v>59</v>
      </c>
      <c r="B69">
        <v>23</v>
      </c>
      <c r="C69" s="21">
        <f t="shared" ca="1" si="0"/>
        <v>20.5</v>
      </c>
    </row>
    <row r="70" spans="1:3" x14ac:dyDescent="0.25">
      <c r="A70">
        <v>60</v>
      </c>
      <c r="B70">
        <v>31</v>
      </c>
      <c r="C70" s="21">
        <f t="shared" ca="1" si="0"/>
        <v>25.666666666666664</v>
      </c>
    </row>
    <row r="71" spans="1:3" x14ac:dyDescent="0.25">
      <c r="A71">
        <v>61</v>
      </c>
      <c r="B71">
        <v>13</v>
      </c>
      <c r="C71" s="21">
        <f t="shared" ca="1" si="0"/>
        <v>20.666666666666664</v>
      </c>
    </row>
    <row r="72" spans="1:3" x14ac:dyDescent="0.25">
      <c r="A72">
        <v>62</v>
      </c>
      <c r="B72">
        <v>17</v>
      </c>
      <c r="C72" s="21">
        <f t="shared" ca="1" si="0"/>
        <v>18</v>
      </c>
    </row>
    <row r="73" spans="1:3" x14ac:dyDescent="0.25">
      <c r="A73">
        <v>63</v>
      </c>
      <c r="B73">
        <v>25</v>
      </c>
      <c r="C73" s="21">
        <f t="shared" ca="1" si="0"/>
        <v>20.333333333333332</v>
      </c>
    </row>
    <row r="74" spans="1:3" x14ac:dyDescent="0.25">
      <c r="A74">
        <v>64</v>
      </c>
      <c r="B74">
        <v>35</v>
      </c>
      <c r="C74" s="21">
        <f t="shared" ca="1" si="0"/>
        <v>28.666666666666664</v>
      </c>
    </row>
    <row r="75" spans="1:3" x14ac:dyDescent="0.25">
      <c r="A75">
        <v>65</v>
      </c>
      <c r="B75">
        <v>36</v>
      </c>
      <c r="C75" s="21">
        <f t="shared" ca="1" si="0"/>
        <v>33.833333333333329</v>
      </c>
    </row>
    <row r="76" spans="1:3" x14ac:dyDescent="0.25">
      <c r="A76">
        <v>66</v>
      </c>
      <c r="B76">
        <v>42</v>
      </c>
      <c r="C76" s="21">
        <f t="shared" ref="C76:C110" ca="1" si="2">IF(A76&lt;$C$8,NA(),SUMPRODUCT(OFFSET(B76,-$C$8+1,,$C$8),OFFSET($S$11,,,$C$8)))</f>
        <v>38.833333333333329</v>
      </c>
    </row>
    <row r="77" spans="1:3" x14ac:dyDescent="0.25">
      <c r="A77">
        <v>67</v>
      </c>
      <c r="B77">
        <v>44</v>
      </c>
      <c r="C77" s="21">
        <f t="shared" ca="1" si="2"/>
        <v>42</v>
      </c>
    </row>
    <row r="78" spans="1:3" x14ac:dyDescent="0.25">
      <c r="A78">
        <v>68</v>
      </c>
      <c r="B78">
        <v>33</v>
      </c>
      <c r="C78" s="21">
        <f t="shared" ca="1" si="2"/>
        <v>38.166666666666664</v>
      </c>
    </row>
    <row r="79" spans="1:3" x14ac:dyDescent="0.25">
      <c r="A79">
        <v>69</v>
      </c>
      <c r="B79">
        <v>37</v>
      </c>
      <c r="C79" s="21">
        <f t="shared" ca="1" si="2"/>
        <v>36.833333333333329</v>
      </c>
    </row>
    <row r="80" spans="1:3" x14ac:dyDescent="0.25">
      <c r="A80">
        <v>70</v>
      </c>
      <c r="B80">
        <v>45</v>
      </c>
      <c r="C80" s="21">
        <f t="shared" ca="1" si="2"/>
        <v>40.333333333333329</v>
      </c>
    </row>
    <row r="81" spans="1:3" x14ac:dyDescent="0.25">
      <c r="A81">
        <v>71</v>
      </c>
      <c r="B81">
        <v>57</v>
      </c>
      <c r="C81" s="21">
        <f t="shared" ca="1" si="2"/>
        <v>49.666666666666664</v>
      </c>
    </row>
    <row r="82" spans="1:3" x14ac:dyDescent="0.25">
      <c r="A82">
        <v>72</v>
      </c>
      <c r="B82">
        <v>55</v>
      </c>
      <c r="C82" s="21">
        <f t="shared" ca="1" si="2"/>
        <v>54</v>
      </c>
    </row>
    <row r="83" spans="1:3" x14ac:dyDescent="0.25">
      <c r="A83">
        <v>73</v>
      </c>
      <c r="B83">
        <v>59</v>
      </c>
      <c r="C83" s="21">
        <f t="shared" ca="1" si="2"/>
        <v>57.333333333333329</v>
      </c>
    </row>
    <row r="84" spans="1:3" x14ac:dyDescent="0.25">
      <c r="A84">
        <v>74</v>
      </c>
      <c r="B84">
        <v>46</v>
      </c>
      <c r="C84" s="21">
        <f t="shared" ca="1" si="2"/>
        <v>51.833333333333329</v>
      </c>
    </row>
    <row r="85" spans="1:3" x14ac:dyDescent="0.25">
      <c r="A85">
        <v>75</v>
      </c>
      <c r="B85">
        <v>55</v>
      </c>
      <c r="C85" s="21">
        <f t="shared" ca="1" si="2"/>
        <v>52.666666666666664</v>
      </c>
    </row>
    <row r="86" spans="1:3" x14ac:dyDescent="0.25">
      <c r="A86">
        <v>76</v>
      </c>
      <c r="B86">
        <v>41</v>
      </c>
      <c r="C86" s="21">
        <f t="shared" ca="1" si="2"/>
        <v>46.5</v>
      </c>
    </row>
    <row r="87" spans="1:3" x14ac:dyDescent="0.25">
      <c r="A87">
        <v>77</v>
      </c>
      <c r="B87">
        <v>55</v>
      </c>
      <c r="C87" s="21">
        <f t="shared" ca="1" si="2"/>
        <v>50.333333333333329</v>
      </c>
    </row>
    <row r="88" spans="1:3" x14ac:dyDescent="0.25">
      <c r="A88">
        <v>78</v>
      </c>
      <c r="B88">
        <v>55</v>
      </c>
      <c r="C88" s="21">
        <f t="shared" ca="1" si="2"/>
        <v>52.666666666666664</v>
      </c>
    </row>
    <row r="89" spans="1:3" x14ac:dyDescent="0.25">
      <c r="A89">
        <v>79</v>
      </c>
      <c r="B89">
        <v>59</v>
      </c>
      <c r="C89" s="21">
        <f t="shared" ca="1" si="2"/>
        <v>57</v>
      </c>
    </row>
    <row r="90" spans="1:3" x14ac:dyDescent="0.25">
      <c r="A90">
        <v>80</v>
      </c>
      <c r="B90">
        <v>74</v>
      </c>
      <c r="C90" s="21">
        <f t="shared" ca="1" si="2"/>
        <v>65.833333333333329</v>
      </c>
    </row>
    <row r="91" spans="1:3" x14ac:dyDescent="0.25">
      <c r="A91">
        <v>81</v>
      </c>
      <c r="B91">
        <v>54</v>
      </c>
      <c r="C91" s="21">
        <f t="shared" ca="1" si="2"/>
        <v>61.5</v>
      </c>
    </row>
    <row r="92" spans="1:3" x14ac:dyDescent="0.25">
      <c r="A92">
        <v>82</v>
      </c>
      <c r="B92">
        <v>67</v>
      </c>
      <c r="C92" s="21">
        <f t="shared" ca="1" si="2"/>
        <v>63.833333333333329</v>
      </c>
    </row>
    <row r="93" spans="1:3" x14ac:dyDescent="0.25">
      <c r="A93">
        <v>83</v>
      </c>
      <c r="B93">
        <v>44</v>
      </c>
      <c r="C93" s="21">
        <f t="shared" ca="1" si="2"/>
        <v>53.333333333333329</v>
      </c>
    </row>
    <row r="94" spans="1:3" x14ac:dyDescent="0.25">
      <c r="A94">
        <v>84</v>
      </c>
      <c r="B94">
        <v>62</v>
      </c>
      <c r="C94" s="21">
        <f t="shared" ca="1" si="2"/>
        <v>56.833333333333329</v>
      </c>
    </row>
    <row r="95" spans="1:3" x14ac:dyDescent="0.25">
      <c r="A95">
        <v>85</v>
      </c>
      <c r="B95">
        <v>83</v>
      </c>
      <c r="C95" s="21">
        <f t="shared" ca="1" si="2"/>
        <v>69.5</v>
      </c>
    </row>
    <row r="96" spans="1:3" x14ac:dyDescent="0.25">
      <c r="A96">
        <v>86</v>
      </c>
      <c r="B96">
        <v>52</v>
      </c>
      <c r="C96" s="21">
        <f t="shared" ca="1" si="2"/>
        <v>64</v>
      </c>
    </row>
    <row r="97" spans="1:3" x14ac:dyDescent="0.25">
      <c r="A97">
        <v>87</v>
      </c>
      <c r="B97">
        <v>74</v>
      </c>
      <c r="C97" s="21">
        <f t="shared" ca="1" si="2"/>
        <v>68.166666666666657</v>
      </c>
    </row>
    <row r="98" spans="1:3" x14ac:dyDescent="0.25">
      <c r="A98">
        <v>88</v>
      </c>
      <c r="B98">
        <v>65</v>
      </c>
      <c r="C98" s="21">
        <f t="shared" ca="1" si="2"/>
        <v>65.833333333333329</v>
      </c>
    </row>
    <row r="99" spans="1:3" x14ac:dyDescent="0.25">
      <c r="A99">
        <v>89</v>
      </c>
      <c r="B99">
        <v>66</v>
      </c>
      <c r="C99" s="21">
        <f t="shared" ca="1" si="2"/>
        <v>67</v>
      </c>
    </row>
    <row r="100" spans="1:3" x14ac:dyDescent="0.25">
      <c r="A100">
        <v>90</v>
      </c>
      <c r="B100">
        <v>51</v>
      </c>
      <c r="C100" s="21">
        <f t="shared" ca="1" si="2"/>
        <v>58.333333333333329</v>
      </c>
    </row>
    <row r="101" spans="1:3" x14ac:dyDescent="0.25">
      <c r="A101">
        <v>91</v>
      </c>
      <c r="B101">
        <v>60</v>
      </c>
      <c r="C101" s="21">
        <f t="shared" ca="1" si="2"/>
        <v>58</v>
      </c>
    </row>
    <row r="102" spans="1:3" x14ac:dyDescent="0.25">
      <c r="A102">
        <v>92</v>
      </c>
      <c r="B102">
        <v>56</v>
      </c>
      <c r="C102" s="21">
        <f t="shared" ca="1" si="2"/>
        <v>56.5</v>
      </c>
    </row>
    <row r="103" spans="1:3" x14ac:dyDescent="0.25">
      <c r="A103">
        <v>93</v>
      </c>
      <c r="B103">
        <v>49</v>
      </c>
      <c r="C103" s="21">
        <f t="shared" ca="1" si="2"/>
        <v>53.166666666666664</v>
      </c>
    </row>
    <row r="104" spans="1:3" x14ac:dyDescent="0.25">
      <c r="A104">
        <v>94</v>
      </c>
      <c r="B104">
        <v>20</v>
      </c>
      <c r="C104" s="21">
        <f t="shared" ca="1" si="2"/>
        <v>35.666666666666664</v>
      </c>
    </row>
    <row r="105" spans="1:3" x14ac:dyDescent="0.25">
      <c r="A105">
        <v>95</v>
      </c>
      <c r="B105">
        <v>62</v>
      </c>
      <c r="C105" s="21">
        <f t="shared" ca="1" si="2"/>
        <v>45.833333333333329</v>
      </c>
    </row>
    <row r="106" spans="1:3" x14ac:dyDescent="0.25">
      <c r="A106">
        <v>96</v>
      </c>
      <c r="B106">
        <v>36</v>
      </c>
      <c r="C106" s="21">
        <f t="shared" ca="1" si="2"/>
        <v>42</v>
      </c>
    </row>
    <row r="107" spans="1:3" x14ac:dyDescent="0.25">
      <c r="A107">
        <v>97</v>
      </c>
      <c r="B107">
        <v>45</v>
      </c>
      <c r="C107" s="21">
        <f t="shared" ca="1" si="2"/>
        <v>44.833333333333329</v>
      </c>
    </row>
    <row r="108" spans="1:3" x14ac:dyDescent="0.25">
      <c r="A108">
        <v>98</v>
      </c>
      <c r="B108">
        <v>47</v>
      </c>
      <c r="C108" s="21">
        <f t="shared" ca="1" si="2"/>
        <v>44.5</v>
      </c>
    </row>
    <row r="109" spans="1:3" x14ac:dyDescent="0.25">
      <c r="A109">
        <v>99</v>
      </c>
      <c r="B109">
        <v>30</v>
      </c>
      <c r="C109" s="21">
        <f t="shared" ca="1" si="2"/>
        <v>38.166666666666664</v>
      </c>
    </row>
    <row r="110" spans="1:3" x14ac:dyDescent="0.25">
      <c r="A110">
        <v>100</v>
      </c>
      <c r="B110">
        <v>36</v>
      </c>
      <c r="C110" s="21">
        <f t="shared" ca="1" si="2"/>
        <v>35.833333333333329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6" name="Spinner 1">
              <controlPr defaultSize="0" autoPict="0">
                <anchor moveWithCells="1" sizeWithCells="1">
                  <from>
                    <xdr:col>3</xdr:col>
                    <xdr:colOff>47625</xdr:colOff>
                    <xdr:row>7</xdr:row>
                    <xdr:rowOff>28575</xdr:rowOff>
                  </from>
                  <to>
                    <xdr:col>3</xdr:col>
                    <xdr:colOff>419100</xdr:colOff>
                    <xdr:row>7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V110"/>
  <sheetViews>
    <sheetView zoomScale="85" zoomScaleNormal="85" workbookViewId="0">
      <selection activeCell="A2" sqref="A2"/>
    </sheetView>
  </sheetViews>
  <sheetFormatPr defaultRowHeight="15" x14ac:dyDescent="0.25"/>
  <cols>
    <col min="1" max="1" width="12.140625" customWidth="1"/>
    <col min="2" max="2" width="21.140625" customWidth="1"/>
    <col min="3" max="3" width="14.7109375" customWidth="1"/>
    <col min="4" max="4" width="12.7109375" customWidth="1"/>
    <col min="5" max="5" width="20.28515625" customWidth="1"/>
    <col min="6" max="6" width="15.5703125" customWidth="1"/>
    <col min="12" max="12" width="9.5703125" bestFit="1" customWidth="1"/>
  </cols>
  <sheetData>
    <row r="1" spans="1:22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75" x14ac:dyDescent="0.25">
      <c r="A2" s="3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.75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9" t="s">
        <v>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6" spans="1:22" hidden="1" x14ac:dyDescent="0.25"/>
    <row r="7" spans="1:22" hidden="1" x14ac:dyDescent="0.25"/>
    <row r="8" spans="1:22" ht="45" x14ac:dyDescent="0.25">
      <c r="B8" s="18" t="s">
        <v>20</v>
      </c>
      <c r="C8" s="17">
        <v>5</v>
      </c>
      <c r="F8" s="7" t="s">
        <v>24</v>
      </c>
      <c r="G8" s="8">
        <f>COUNT(A11:A110)</f>
        <v>100</v>
      </c>
    </row>
    <row r="10" spans="1:22" ht="30" x14ac:dyDescent="0.25">
      <c r="A10" s="13" t="s">
        <v>5</v>
      </c>
      <c r="B10" s="14" t="s">
        <v>19</v>
      </c>
      <c r="C10" s="14" t="s">
        <v>11</v>
      </c>
      <c r="E10" t="str">
        <f>"Центрированное взвешенное скользящее среднее ("&amp;C8&amp;" период"&amp;IF(C8&gt;4,"ов","а")&amp;")"</f>
        <v>Центрированное взвешенное скользящее среднее (5 периодов)</v>
      </c>
      <c r="S10" s="11" t="s">
        <v>42</v>
      </c>
    </row>
    <row r="11" spans="1:22" x14ac:dyDescent="0.25">
      <c r="A11">
        <v>1</v>
      </c>
      <c r="B11">
        <v>22</v>
      </c>
      <c r="C11" s="21" t="e">
        <f ca="1">IF(OR(A11&lt;(INT($C$8/2)+1),A11&gt;($G$8-INT($C$8/2))),NA(),
AVERAGE(
SUMPRODUCT(OFFSET(B11,-(INT($C$8/2)),,$C$8),OFFSET($S$12,,,$C$8)),
SUMPRODUCT(OFFSET(B11,-(INT($C$8/2))+ISEVEN($C$8),,$C$8),OFFSET($S$12,,,$C$8)))/$V$14)</f>
        <v>#N/A</v>
      </c>
      <c r="R11" s="25" t="s">
        <v>26</v>
      </c>
      <c r="S11" s="26" t="s">
        <v>12</v>
      </c>
      <c r="U11" s="8" t="s">
        <v>28</v>
      </c>
      <c r="V11" s="8"/>
    </row>
    <row r="12" spans="1:22" x14ac:dyDescent="0.25">
      <c r="A12">
        <v>2</v>
      </c>
      <c r="B12">
        <v>15</v>
      </c>
      <c r="C12" s="21" t="e">
        <f t="shared" ref="C12:C75" ca="1" si="0">IF(OR(A12&lt;(INT($C$8/2)+1),A12&gt;($G$8-INT($C$8/2))),NA(),
AVERAGE(
SUMPRODUCT(OFFSET(B12,-(INT($C$8/2)),,$C$8),OFFSET($S$12,,,$C$8)),
SUMPRODUCT(OFFSET(B12,-(INT($C$8/2))+ISEVEN($C$8),,$C$8),OFFSET($S$12,,,$C$8)))/$V$14)</f>
        <v>#N/A</v>
      </c>
      <c r="R12" s="8">
        <v>1</v>
      </c>
      <c r="S12" s="24">
        <f>IF($C$8-ROW()+ROW($S$12)&gt;0,_xlfn.NORM.DIST(R12,$V$12,$V$13,FALSE),"")</f>
        <v>8.8736667743564437E-2</v>
      </c>
      <c r="U12" s="8" t="s">
        <v>29</v>
      </c>
      <c r="V12" s="8">
        <f>(C8+1)/2</f>
        <v>3</v>
      </c>
    </row>
    <row r="13" spans="1:22" x14ac:dyDescent="0.25">
      <c r="A13">
        <v>3</v>
      </c>
      <c r="B13">
        <v>24</v>
      </c>
      <c r="C13" s="21">
        <f t="shared" ca="1" si="0"/>
        <v>28.354604663473033</v>
      </c>
      <c r="R13" s="8">
        <v>2</v>
      </c>
      <c r="S13" s="24">
        <f t="shared" ref="S13:S41" si="1">IF($C$8-ROW()+ROW($S$12)&gt;0,_xlfn.NORM.DIST(R13,$V$12,$V$13,FALSE),"")</f>
        <v>0.23175324220918619</v>
      </c>
      <c r="U13" s="8" t="s">
        <v>30</v>
      </c>
      <c r="V13" s="26">
        <f>C8/4</f>
        <v>1.25</v>
      </c>
    </row>
    <row r="14" spans="1:22" x14ac:dyDescent="0.25">
      <c r="A14">
        <v>4</v>
      </c>
      <c r="B14">
        <v>43</v>
      </c>
      <c r="C14" s="21">
        <f t="shared" ca="1" si="0"/>
        <v>35.220407308386157</v>
      </c>
      <c r="R14" s="8">
        <v>3</v>
      </c>
      <c r="S14" s="24">
        <f t="shared" si="1"/>
        <v>0.3191538243211462</v>
      </c>
      <c r="U14" s="27" t="s">
        <v>31</v>
      </c>
      <c r="V14" s="8">
        <f ca="1">SUM(OFFSET($S$12,,,C8))</f>
        <v>0.96013364422664738</v>
      </c>
    </row>
    <row r="15" spans="1:22" x14ac:dyDescent="0.25">
      <c r="A15">
        <v>5</v>
      </c>
      <c r="B15">
        <v>47</v>
      </c>
      <c r="C15" s="21">
        <f t="shared" ca="1" si="0"/>
        <v>37.546016363114951</v>
      </c>
      <c r="R15" s="8">
        <v>4</v>
      </c>
      <c r="S15" s="24">
        <f t="shared" si="1"/>
        <v>0.23175324220918619</v>
      </c>
    </row>
    <row r="16" spans="1:22" x14ac:dyDescent="0.25">
      <c r="A16">
        <v>6</v>
      </c>
      <c r="B16">
        <v>26</v>
      </c>
      <c r="C16" s="21">
        <f t="shared" ca="1" si="0"/>
        <v>36.178111710938296</v>
      </c>
      <c r="R16" s="8">
        <v>5</v>
      </c>
      <c r="S16" s="24">
        <f t="shared" si="1"/>
        <v>8.8736667743564437E-2</v>
      </c>
    </row>
    <row r="17" spans="1:19" x14ac:dyDescent="0.25">
      <c r="A17">
        <v>7</v>
      </c>
      <c r="B17">
        <v>33</v>
      </c>
      <c r="C17" s="21">
        <f t="shared" ca="1" si="0"/>
        <v>36.481521727432003</v>
      </c>
      <c r="R17" s="8">
        <v>6</v>
      </c>
      <c r="S17" s="24" t="str">
        <f t="shared" si="1"/>
        <v/>
      </c>
    </row>
    <row r="18" spans="1:19" x14ac:dyDescent="0.25">
      <c r="A18">
        <v>8</v>
      </c>
      <c r="B18">
        <v>46</v>
      </c>
      <c r="C18" s="21">
        <f t="shared" ca="1" si="0"/>
        <v>39.806808301748283</v>
      </c>
      <c r="R18" s="8">
        <v>7</v>
      </c>
      <c r="S18" s="24" t="str">
        <f t="shared" si="1"/>
        <v/>
      </c>
    </row>
    <row r="19" spans="1:19" x14ac:dyDescent="0.25">
      <c r="A19">
        <v>9</v>
      </c>
      <c r="B19">
        <v>41</v>
      </c>
      <c r="C19" s="21">
        <f t="shared" ca="1" si="0"/>
        <v>42.674390945271213</v>
      </c>
      <c r="R19" s="8">
        <v>8</v>
      </c>
      <c r="S19" s="24" t="str">
        <f t="shared" si="1"/>
        <v/>
      </c>
    </row>
    <row r="20" spans="1:19" x14ac:dyDescent="0.25">
      <c r="A20">
        <v>10</v>
      </c>
      <c r="B20">
        <v>46</v>
      </c>
      <c r="C20" s="21">
        <f t="shared" ca="1" si="0"/>
        <v>42.477185800796498</v>
      </c>
      <c r="R20" s="8">
        <v>9</v>
      </c>
      <c r="S20" s="24" t="str">
        <f t="shared" si="1"/>
        <v/>
      </c>
    </row>
    <row r="21" spans="1:19" x14ac:dyDescent="0.25">
      <c r="A21">
        <v>11</v>
      </c>
      <c r="B21">
        <v>41</v>
      </c>
      <c r="C21" s="21">
        <f t="shared" ca="1" si="0"/>
        <v>40.979353764114244</v>
      </c>
      <c r="R21" s="8">
        <v>10</v>
      </c>
      <c r="S21" s="24" t="str">
        <f t="shared" si="1"/>
        <v/>
      </c>
    </row>
    <row r="22" spans="1:19" x14ac:dyDescent="0.25">
      <c r="A22">
        <v>12</v>
      </c>
      <c r="B22">
        <v>34</v>
      </c>
      <c r="C22" s="21">
        <f t="shared" ca="1" si="0"/>
        <v>40.249725397542903</v>
      </c>
      <c r="R22" s="8">
        <v>11</v>
      </c>
      <c r="S22" s="24" t="str">
        <f t="shared" si="1"/>
        <v/>
      </c>
    </row>
    <row r="23" spans="1:19" x14ac:dyDescent="0.25">
      <c r="A23">
        <v>13</v>
      </c>
      <c r="B23">
        <v>46</v>
      </c>
      <c r="C23" s="21">
        <f t="shared" ca="1" si="0"/>
        <v>41.932495043770423</v>
      </c>
      <c r="R23" s="8">
        <v>12</v>
      </c>
      <c r="S23" s="24" t="str">
        <f t="shared" si="1"/>
        <v/>
      </c>
    </row>
    <row r="24" spans="1:19" x14ac:dyDescent="0.25">
      <c r="A24">
        <v>14</v>
      </c>
      <c r="B24">
        <v>40</v>
      </c>
      <c r="C24" s="21">
        <f t="shared" ca="1" si="0"/>
        <v>45.936574446047629</v>
      </c>
      <c r="R24" s="8">
        <v>13</v>
      </c>
      <c r="S24" s="24" t="str">
        <f t="shared" si="1"/>
        <v/>
      </c>
    </row>
    <row r="25" spans="1:19" x14ac:dyDescent="0.25">
      <c r="A25">
        <v>15</v>
      </c>
      <c r="B25">
        <v>54</v>
      </c>
      <c r="C25" s="21">
        <f t="shared" ca="1" si="0"/>
        <v>50.199922312706668</v>
      </c>
      <c r="R25" s="8">
        <v>14</v>
      </c>
      <c r="S25" s="24" t="str">
        <f t="shared" si="1"/>
        <v/>
      </c>
    </row>
    <row r="26" spans="1:19" x14ac:dyDescent="0.25">
      <c r="A26">
        <v>16</v>
      </c>
      <c r="B26">
        <v>58</v>
      </c>
      <c r="C26" s="21">
        <f t="shared" ca="1" si="0"/>
        <v>52.438515213104914</v>
      </c>
      <c r="R26" s="8">
        <v>15</v>
      </c>
      <c r="S26" s="24" t="str">
        <f t="shared" si="1"/>
        <v/>
      </c>
    </row>
    <row r="27" spans="1:19" x14ac:dyDescent="0.25">
      <c r="A27">
        <v>17</v>
      </c>
      <c r="B27">
        <v>47</v>
      </c>
      <c r="C27" s="21">
        <f t="shared" ca="1" si="0"/>
        <v>53.064883072149684</v>
      </c>
      <c r="R27" s="8">
        <v>16</v>
      </c>
      <c r="S27" s="24" t="str">
        <f t="shared" si="1"/>
        <v/>
      </c>
    </row>
    <row r="28" spans="1:19" x14ac:dyDescent="0.25">
      <c r="A28">
        <v>18</v>
      </c>
      <c r="B28">
        <v>55</v>
      </c>
      <c r="C28" s="21">
        <f t="shared" ca="1" si="0"/>
        <v>53.31036782720912</v>
      </c>
      <c r="R28" s="8">
        <v>17</v>
      </c>
      <c r="S28" s="24" t="str">
        <f t="shared" si="1"/>
        <v/>
      </c>
    </row>
    <row r="29" spans="1:19" x14ac:dyDescent="0.25">
      <c r="A29">
        <v>19</v>
      </c>
      <c r="B29">
        <v>56</v>
      </c>
      <c r="C29" s="21">
        <f t="shared" ca="1" si="0"/>
        <v>53.499223598825338</v>
      </c>
      <c r="R29" s="8">
        <v>18</v>
      </c>
      <c r="S29" s="24" t="str">
        <f t="shared" si="1"/>
        <v/>
      </c>
    </row>
    <row r="30" spans="1:19" x14ac:dyDescent="0.25">
      <c r="A30">
        <v>20</v>
      </c>
      <c r="B30">
        <v>52</v>
      </c>
      <c r="C30" s="21">
        <f t="shared" ca="1" si="0"/>
        <v>52.077179935176936</v>
      </c>
      <c r="R30" s="8">
        <v>19</v>
      </c>
      <c r="S30" s="24" t="str">
        <f t="shared" si="1"/>
        <v/>
      </c>
    </row>
    <row r="31" spans="1:19" x14ac:dyDescent="0.25">
      <c r="A31">
        <v>21</v>
      </c>
      <c r="B31">
        <v>51</v>
      </c>
      <c r="C31" s="21">
        <f t="shared" ca="1" si="0"/>
        <v>48.422043663648402</v>
      </c>
      <c r="R31" s="8">
        <v>20</v>
      </c>
      <c r="S31" s="24" t="str">
        <f t="shared" si="1"/>
        <v/>
      </c>
    </row>
    <row r="32" spans="1:19" x14ac:dyDescent="0.25">
      <c r="A32">
        <v>22</v>
      </c>
      <c r="B32">
        <v>42</v>
      </c>
      <c r="C32" s="21">
        <f t="shared" ca="1" si="0"/>
        <v>45.389100564735386</v>
      </c>
      <c r="R32" s="8">
        <v>21</v>
      </c>
      <c r="S32" s="24" t="str">
        <f t="shared" si="1"/>
        <v/>
      </c>
    </row>
    <row r="33" spans="1:19" x14ac:dyDescent="0.25">
      <c r="A33">
        <v>23</v>
      </c>
      <c r="B33">
        <v>39</v>
      </c>
      <c r="C33" s="21">
        <f t="shared" ca="1" si="0"/>
        <v>43.565498233118092</v>
      </c>
      <c r="R33" s="8">
        <v>22</v>
      </c>
      <c r="S33" s="24" t="str">
        <f t="shared" si="1"/>
        <v/>
      </c>
    </row>
    <row r="34" spans="1:19" x14ac:dyDescent="0.25">
      <c r="A34">
        <v>24</v>
      </c>
      <c r="B34">
        <v>53</v>
      </c>
      <c r="C34" s="21">
        <f t="shared" ca="1" si="0"/>
        <v>42.888258207506503</v>
      </c>
      <c r="R34" s="8">
        <v>23</v>
      </c>
      <c r="S34" s="24" t="str">
        <f t="shared" si="1"/>
        <v/>
      </c>
    </row>
    <row r="35" spans="1:19" x14ac:dyDescent="0.25">
      <c r="A35">
        <v>25</v>
      </c>
      <c r="B35">
        <v>32</v>
      </c>
      <c r="C35" s="21">
        <f t="shared" ca="1" si="0"/>
        <v>41.002687840134129</v>
      </c>
      <c r="L35" s="10"/>
      <c r="R35" s="8">
        <v>24</v>
      </c>
      <c r="S35" s="24" t="str">
        <f t="shared" si="1"/>
        <v/>
      </c>
    </row>
    <row r="36" spans="1:19" x14ac:dyDescent="0.25">
      <c r="A36">
        <v>26</v>
      </c>
      <c r="B36">
        <v>46</v>
      </c>
      <c r="C36" s="21">
        <f t="shared" ca="1" si="0"/>
        <v>37.61377784370282</v>
      </c>
      <c r="L36" s="10"/>
      <c r="R36" s="8">
        <v>25</v>
      </c>
      <c r="S36" s="24" t="str">
        <f t="shared" si="1"/>
        <v/>
      </c>
    </row>
    <row r="37" spans="1:19" x14ac:dyDescent="0.25">
      <c r="A37">
        <v>27</v>
      </c>
      <c r="B37">
        <v>31</v>
      </c>
      <c r="C37" s="21">
        <f t="shared" ca="1" si="0"/>
        <v>34.317325637924519</v>
      </c>
      <c r="L37" s="10"/>
      <c r="R37" s="8">
        <v>26</v>
      </c>
      <c r="S37" s="24" t="str">
        <f t="shared" si="1"/>
        <v/>
      </c>
    </row>
    <row r="38" spans="1:19" x14ac:dyDescent="0.25">
      <c r="A38">
        <v>28</v>
      </c>
      <c r="B38">
        <v>24</v>
      </c>
      <c r="C38" s="21">
        <f t="shared" ca="1" si="0"/>
        <v>35.379586825994281</v>
      </c>
      <c r="L38" s="10"/>
      <c r="R38" s="8">
        <v>27</v>
      </c>
      <c r="S38" s="24" t="str">
        <f t="shared" si="1"/>
        <v/>
      </c>
    </row>
    <row r="39" spans="1:19" x14ac:dyDescent="0.25">
      <c r="A39">
        <v>29</v>
      </c>
      <c r="B39">
        <v>45</v>
      </c>
      <c r="C39" s="21">
        <f t="shared" ca="1" si="0"/>
        <v>39.864733563182547</v>
      </c>
      <c r="L39" s="10"/>
      <c r="R39" s="8">
        <v>28</v>
      </c>
      <c r="S39" s="24" t="str">
        <f t="shared" si="1"/>
        <v/>
      </c>
    </row>
    <row r="40" spans="1:19" x14ac:dyDescent="0.25">
      <c r="A40">
        <v>30</v>
      </c>
      <c r="B40">
        <v>52</v>
      </c>
      <c r="C40" s="21">
        <f t="shared" ca="1" si="0"/>
        <v>43.162482046951894</v>
      </c>
      <c r="L40" s="10"/>
      <c r="R40" s="8">
        <v>29</v>
      </c>
      <c r="S40" s="24" t="str">
        <f t="shared" si="1"/>
        <v/>
      </c>
    </row>
    <row r="41" spans="1:19" x14ac:dyDescent="0.25">
      <c r="A41">
        <v>31</v>
      </c>
      <c r="B41">
        <v>40</v>
      </c>
      <c r="C41" s="21">
        <f t="shared" ca="1" si="0"/>
        <v>41.725519636196317</v>
      </c>
      <c r="L41" s="10"/>
      <c r="R41" s="8">
        <v>30</v>
      </c>
      <c r="S41" s="24" t="str">
        <f t="shared" si="1"/>
        <v/>
      </c>
    </row>
    <row r="42" spans="1:19" x14ac:dyDescent="0.25">
      <c r="A42">
        <v>32</v>
      </c>
      <c r="B42">
        <v>34</v>
      </c>
      <c r="C42" s="21">
        <f t="shared" ca="1" si="0"/>
        <v>38.169762338079806</v>
      </c>
      <c r="L42" s="10"/>
    </row>
    <row r="43" spans="1:19" x14ac:dyDescent="0.25">
      <c r="A43">
        <v>33</v>
      </c>
      <c r="B43">
        <v>38</v>
      </c>
      <c r="C43" s="21">
        <f t="shared" ca="1" si="0"/>
        <v>35.016471549456512</v>
      </c>
      <c r="L43" s="10"/>
    </row>
    <row r="44" spans="1:19" x14ac:dyDescent="0.25">
      <c r="A44">
        <v>34</v>
      </c>
      <c r="B44">
        <v>35</v>
      </c>
      <c r="C44" s="21">
        <f t="shared" ca="1" si="0"/>
        <v>31.662028126189728</v>
      </c>
      <c r="L44" s="10"/>
    </row>
    <row r="45" spans="1:19" x14ac:dyDescent="0.25">
      <c r="A45">
        <v>35</v>
      </c>
      <c r="B45">
        <v>22</v>
      </c>
      <c r="C45" s="21">
        <f t="shared" ca="1" si="0"/>
        <v>29.430554276713139</v>
      </c>
      <c r="L45" s="10"/>
    </row>
    <row r="46" spans="1:19" x14ac:dyDescent="0.25">
      <c r="A46">
        <v>36</v>
      </c>
      <c r="B46">
        <v>26</v>
      </c>
      <c r="C46" s="21">
        <f t="shared" ca="1" si="0"/>
        <v>29.635881597785872</v>
      </c>
      <c r="L46" s="10"/>
    </row>
    <row r="47" spans="1:19" x14ac:dyDescent="0.25">
      <c r="A47">
        <v>37</v>
      </c>
      <c r="B47">
        <v>42</v>
      </c>
      <c r="C47" s="21">
        <f t="shared" ca="1" si="0"/>
        <v>30.707429328336261</v>
      </c>
      <c r="L47" s="10"/>
    </row>
    <row r="48" spans="1:19" x14ac:dyDescent="0.25">
      <c r="A48">
        <v>38</v>
      </c>
      <c r="B48">
        <v>25</v>
      </c>
      <c r="C48" s="21">
        <f t="shared" ca="1" si="0"/>
        <v>29.714453095105885</v>
      </c>
      <c r="L48" s="10"/>
    </row>
    <row r="49" spans="1:12" x14ac:dyDescent="0.25">
      <c r="A49">
        <v>39</v>
      </c>
      <c r="B49">
        <v>26</v>
      </c>
      <c r="C49" s="21">
        <f t="shared" ca="1" si="0"/>
        <v>27.258008814347175</v>
      </c>
      <c r="L49" s="10"/>
    </row>
    <row r="50" spans="1:12" x14ac:dyDescent="0.25">
      <c r="A50">
        <v>40</v>
      </c>
      <c r="B50">
        <v>28</v>
      </c>
      <c r="C50" s="21">
        <f t="shared" ca="1" si="0"/>
        <v>23.332244385031697</v>
      </c>
    </row>
    <row r="51" spans="1:12" x14ac:dyDescent="0.25">
      <c r="A51">
        <v>41</v>
      </c>
      <c r="B51">
        <v>21</v>
      </c>
      <c r="C51" s="21">
        <f t="shared" ca="1" si="0"/>
        <v>18.86350324124572</v>
      </c>
    </row>
    <row r="52" spans="1:12" x14ac:dyDescent="0.25">
      <c r="A52">
        <v>42</v>
      </c>
      <c r="B52">
        <v>4</v>
      </c>
      <c r="C52" s="21">
        <f t="shared" ca="1" si="0"/>
        <v>15.605721623159013</v>
      </c>
    </row>
    <row r="53" spans="1:12" x14ac:dyDescent="0.25">
      <c r="A53">
        <v>43</v>
      </c>
      <c r="B53">
        <v>19</v>
      </c>
      <c r="C53" s="21">
        <f t="shared" ca="1" si="0"/>
        <v>14.717170263337831</v>
      </c>
    </row>
    <row r="54" spans="1:12" x14ac:dyDescent="0.25">
      <c r="A54">
        <v>44</v>
      </c>
      <c r="B54">
        <v>22</v>
      </c>
      <c r="C54" s="21">
        <f t="shared" ca="1" si="0"/>
        <v>12.843926087090544</v>
      </c>
    </row>
    <row r="55" spans="1:12" x14ac:dyDescent="0.25">
      <c r="A55">
        <v>45</v>
      </c>
      <c r="B55">
        <v>2</v>
      </c>
      <c r="C55" s="21">
        <f t="shared" ca="1" si="0"/>
        <v>9.4512005125988914</v>
      </c>
    </row>
    <row r="56" spans="1:12" x14ac:dyDescent="0.25">
      <c r="A56">
        <v>46</v>
      </c>
      <c r="B56">
        <v>1</v>
      </c>
      <c r="C56" s="21">
        <f t="shared" ca="1" si="0"/>
        <v>7.6346512758490386</v>
      </c>
    </row>
    <row r="57" spans="1:12" x14ac:dyDescent="0.25">
      <c r="A57">
        <v>47</v>
      </c>
      <c r="B57">
        <v>16</v>
      </c>
      <c r="C57" s="21">
        <f t="shared" ca="1" si="0"/>
        <v>8.8978379023018164</v>
      </c>
    </row>
    <row r="58" spans="1:12" x14ac:dyDescent="0.25">
      <c r="A58">
        <v>48</v>
      </c>
      <c r="B58">
        <v>10</v>
      </c>
      <c r="C58" s="21">
        <f t="shared" ca="1" si="0"/>
        <v>10.873082936041037</v>
      </c>
    </row>
    <row r="59" spans="1:12" x14ac:dyDescent="0.25">
      <c r="A59">
        <v>49</v>
      </c>
      <c r="B59">
        <v>8</v>
      </c>
      <c r="C59" s="21">
        <f t="shared" ca="1" si="0"/>
        <v>13.484304851718157</v>
      </c>
    </row>
    <row r="60" spans="1:12" x14ac:dyDescent="0.25">
      <c r="A60">
        <v>50</v>
      </c>
      <c r="B60">
        <v>18</v>
      </c>
      <c r="C60" s="21">
        <f t="shared" ca="1" si="0"/>
        <v>16.706103722247395</v>
      </c>
    </row>
    <row r="61" spans="1:12" x14ac:dyDescent="0.25">
      <c r="A61">
        <v>51</v>
      </c>
      <c r="B61">
        <v>28</v>
      </c>
      <c r="C61" s="21">
        <f t="shared" ca="1" si="0"/>
        <v>18.304640338430541</v>
      </c>
    </row>
    <row r="62" spans="1:12" x14ac:dyDescent="0.25">
      <c r="A62">
        <v>52</v>
      </c>
      <c r="B62">
        <v>12</v>
      </c>
      <c r="C62" s="21">
        <f t="shared" ca="1" si="0"/>
        <v>17.006957810715406</v>
      </c>
    </row>
    <row r="63" spans="1:12" x14ac:dyDescent="0.25">
      <c r="A63">
        <v>53</v>
      </c>
      <c r="B63">
        <v>11</v>
      </c>
      <c r="C63" s="21">
        <f t="shared" ca="1" si="0"/>
        <v>15.595980688157445</v>
      </c>
    </row>
    <row r="64" spans="1:12" x14ac:dyDescent="0.25">
      <c r="A64">
        <v>54</v>
      </c>
      <c r="B64">
        <v>21</v>
      </c>
      <c r="C64" s="21">
        <f t="shared" ca="1" si="0"/>
        <v>16.491035466173098</v>
      </c>
    </row>
    <row r="65" spans="1:3" x14ac:dyDescent="0.25">
      <c r="A65">
        <v>55</v>
      </c>
      <c r="B65">
        <v>15</v>
      </c>
      <c r="C65" s="21">
        <f t="shared" ca="1" si="0"/>
        <v>18.841370159064851</v>
      </c>
    </row>
    <row r="66" spans="1:3" x14ac:dyDescent="0.25">
      <c r="A66">
        <v>56</v>
      </c>
      <c r="B66">
        <v>23</v>
      </c>
      <c r="C66" s="21">
        <f t="shared" ca="1" si="0"/>
        <v>20.386156200242969</v>
      </c>
    </row>
    <row r="67" spans="1:3" x14ac:dyDescent="0.25">
      <c r="A67">
        <v>57</v>
      </c>
      <c r="B67">
        <v>24</v>
      </c>
      <c r="C67" s="21">
        <f t="shared" ca="1" si="0"/>
        <v>20.662028126189732</v>
      </c>
    </row>
    <row r="68" spans="1:3" x14ac:dyDescent="0.25">
      <c r="A68">
        <v>58</v>
      </c>
      <c r="B68">
        <v>15</v>
      </c>
      <c r="C68" s="21">
        <f t="shared" ca="1" si="0"/>
        <v>21.321500324353767</v>
      </c>
    </row>
    <row r="69" spans="1:3" x14ac:dyDescent="0.25">
      <c r="A69">
        <v>59</v>
      </c>
      <c r="B69">
        <v>23</v>
      </c>
      <c r="C69" s="21">
        <f t="shared" ca="1" si="0"/>
        <v>22.168209535730472</v>
      </c>
    </row>
    <row r="70" spans="1:3" x14ac:dyDescent="0.25">
      <c r="A70">
        <v>60</v>
      </c>
      <c r="B70">
        <v>31</v>
      </c>
      <c r="C70" s="21">
        <f t="shared" ca="1" si="0"/>
        <v>21.951588477306835</v>
      </c>
    </row>
    <row r="71" spans="1:3" x14ac:dyDescent="0.25">
      <c r="A71">
        <v>61</v>
      </c>
      <c r="B71">
        <v>13</v>
      </c>
      <c r="C71" s="21">
        <f t="shared" ca="1" si="0"/>
        <v>20.343538122382601</v>
      </c>
    </row>
    <row r="72" spans="1:3" x14ac:dyDescent="0.25">
      <c r="A72">
        <v>62</v>
      </c>
      <c r="B72">
        <v>17</v>
      </c>
      <c r="C72" s="21">
        <f t="shared" ca="1" si="0"/>
        <v>20.922981305029317</v>
      </c>
    </row>
    <row r="73" spans="1:3" x14ac:dyDescent="0.25">
      <c r="A73">
        <v>63</v>
      </c>
      <c r="B73">
        <v>25</v>
      </c>
      <c r="C73" s="21">
        <f t="shared" ca="1" si="0"/>
        <v>25.390330886672217</v>
      </c>
    </row>
    <row r="74" spans="1:3" x14ac:dyDescent="0.25">
      <c r="A74">
        <v>64</v>
      </c>
      <c r="B74">
        <v>35</v>
      </c>
      <c r="C74" s="21">
        <f t="shared" ca="1" si="0"/>
        <v>31.810982988177535</v>
      </c>
    </row>
    <row r="75" spans="1:3" x14ac:dyDescent="0.25">
      <c r="A75">
        <v>65</v>
      </c>
      <c r="B75">
        <v>36</v>
      </c>
      <c r="C75" s="21">
        <f t="shared" ca="1" si="0"/>
        <v>36.929616635332216</v>
      </c>
    </row>
    <row r="76" spans="1:3" x14ac:dyDescent="0.25">
      <c r="A76">
        <v>66</v>
      </c>
      <c r="B76">
        <v>42</v>
      </c>
      <c r="C76" s="21">
        <f t="shared" ref="C76:C110" ca="1" si="2">IF(OR(A76&lt;(INT($C$8/2)+1),A76&gt;($G$8-INT($C$8/2))),NA(),
AVERAGE(
SUMPRODUCT(OFFSET(B76,-(INT($C$8/2)),,$C$8),OFFSET($S$12,,,$C$8)),
SUMPRODUCT(OFFSET(B76,-(INT($C$8/2))+ISEVEN($C$8),,$C$8),OFFSET($S$12,,,$C$8)))/$V$14)</f>
        <v>39.555757298116525</v>
      </c>
    </row>
    <row r="77" spans="1:3" x14ac:dyDescent="0.25">
      <c r="A77">
        <v>67</v>
      </c>
      <c r="B77">
        <v>44</v>
      </c>
      <c r="C77" s="21">
        <f t="shared" ca="1" si="2"/>
        <v>39.475794238653421</v>
      </c>
    </row>
    <row r="78" spans="1:3" x14ac:dyDescent="0.25">
      <c r="A78">
        <v>68</v>
      </c>
      <c r="B78">
        <v>33</v>
      </c>
      <c r="C78" s="21">
        <f t="shared" ca="1" si="2"/>
        <v>38.5614847868951</v>
      </c>
    </row>
    <row r="79" spans="1:3" x14ac:dyDescent="0.25">
      <c r="A79">
        <v>69</v>
      </c>
      <c r="B79">
        <v>37</v>
      </c>
      <c r="C79" s="21">
        <f t="shared" ca="1" si="2"/>
        <v>40.460875491546247</v>
      </c>
    </row>
    <row r="80" spans="1:3" x14ac:dyDescent="0.25">
      <c r="A80">
        <v>70</v>
      </c>
      <c r="B80">
        <v>45</v>
      </c>
      <c r="C80" s="21">
        <f t="shared" ca="1" si="2"/>
        <v>45.780661773344427</v>
      </c>
    </row>
    <row r="81" spans="1:3" x14ac:dyDescent="0.25">
      <c r="A81">
        <v>71</v>
      </c>
      <c r="B81">
        <v>57</v>
      </c>
      <c r="C81" s="21">
        <f t="shared" ca="1" si="2"/>
        <v>51.957154725879164</v>
      </c>
    </row>
    <row r="82" spans="1:3" x14ac:dyDescent="0.25">
      <c r="A82">
        <v>72</v>
      </c>
      <c r="B82">
        <v>55</v>
      </c>
      <c r="C82" s="21">
        <f t="shared" ca="1" si="2"/>
        <v>54.692254056870809</v>
      </c>
    </row>
    <row r="83" spans="1:3" x14ac:dyDescent="0.25">
      <c r="A83">
        <v>73</v>
      </c>
      <c r="B83">
        <v>59</v>
      </c>
      <c r="C83" s="21">
        <f t="shared" ca="1" si="2"/>
        <v>54.342080604185306</v>
      </c>
    </row>
    <row r="84" spans="1:3" x14ac:dyDescent="0.25">
      <c r="A84">
        <v>74</v>
      </c>
      <c r="B84">
        <v>46</v>
      </c>
      <c r="C84" s="21">
        <f t="shared" ca="1" si="2"/>
        <v>51.679957193843542</v>
      </c>
    </row>
    <row r="85" spans="1:3" x14ac:dyDescent="0.25">
      <c r="A85">
        <v>75</v>
      </c>
      <c r="B85">
        <v>55</v>
      </c>
      <c r="C85" s="21">
        <f t="shared" ca="1" si="2"/>
        <v>49.81803608304498</v>
      </c>
    </row>
    <row r="86" spans="1:3" x14ac:dyDescent="0.25">
      <c r="A86">
        <v>76</v>
      </c>
      <c r="B86">
        <v>41</v>
      </c>
      <c r="C86" s="21">
        <f t="shared" ca="1" si="2"/>
        <v>49.514530782399227</v>
      </c>
    </row>
    <row r="87" spans="1:3" x14ac:dyDescent="0.25">
      <c r="A87">
        <v>77</v>
      </c>
      <c r="B87">
        <v>55</v>
      </c>
      <c r="C87" s="21">
        <f t="shared" ca="1" si="2"/>
        <v>51.990420305204687</v>
      </c>
    </row>
    <row r="88" spans="1:3" x14ac:dyDescent="0.25">
      <c r="A88">
        <v>78</v>
      </c>
      <c r="B88">
        <v>55</v>
      </c>
      <c r="C88" s="21">
        <f t="shared" ca="1" si="2"/>
        <v>56.427609912220731</v>
      </c>
    </row>
    <row r="89" spans="1:3" x14ac:dyDescent="0.25">
      <c r="A89">
        <v>79</v>
      </c>
      <c r="B89">
        <v>59</v>
      </c>
      <c r="C89" s="21">
        <f t="shared" ca="1" si="2"/>
        <v>60.82334580725901</v>
      </c>
    </row>
    <row r="90" spans="1:3" x14ac:dyDescent="0.25">
      <c r="A90">
        <v>80</v>
      </c>
      <c r="B90">
        <v>74</v>
      </c>
      <c r="C90" s="21">
        <f t="shared" ca="1" si="2"/>
        <v>63.148888905933582</v>
      </c>
    </row>
    <row r="91" spans="1:3" x14ac:dyDescent="0.25">
      <c r="A91">
        <v>81</v>
      </c>
      <c r="B91">
        <v>54</v>
      </c>
      <c r="C91" s="21">
        <f t="shared" ca="1" si="2"/>
        <v>61.503303001102545</v>
      </c>
    </row>
    <row r="92" spans="1:3" x14ac:dyDescent="0.25">
      <c r="A92">
        <v>82</v>
      </c>
      <c r="B92">
        <v>67</v>
      </c>
      <c r="C92" s="21">
        <f t="shared" ca="1" si="2"/>
        <v>58.495305436754386</v>
      </c>
    </row>
    <row r="93" spans="1:3" x14ac:dyDescent="0.25">
      <c r="A93">
        <v>83</v>
      </c>
      <c r="B93">
        <v>44</v>
      </c>
      <c r="C93" s="21">
        <f t="shared" ca="1" si="2"/>
        <v>58.425053984195031</v>
      </c>
    </row>
    <row r="94" spans="1:3" x14ac:dyDescent="0.25">
      <c r="A94">
        <v>84</v>
      </c>
      <c r="B94">
        <v>62</v>
      </c>
      <c r="C94" s="21">
        <f t="shared" ca="1" si="2"/>
        <v>62.262022260570163</v>
      </c>
    </row>
    <row r="95" spans="1:3" x14ac:dyDescent="0.25">
      <c r="A95">
        <v>85</v>
      </c>
      <c r="B95">
        <v>83</v>
      </c>
      <c r="C95" s="21">
        <f t="shared" ca="1" si="2"/>
        <v>66.012230906973059</v>
      </c>
    </row>
    <row r="96" spans="1:3" x14ac:dyDescent="0.25">
      <c r="A96">
        <v>86</v>
      </c>
      <c r="B96">
        <v>52</v>
      </c>
      <c r="C96" s="21">
        <f t="shared" ca="1" si="2"/>
        <v>66.918616050296009</v>
      </c>
    </row>
    <row r="97" spans="1:3" x14ac:dyDescent="0.25">
      <c r="A97">
        <v>87</v>
      </c>
      <c r="B97">
        <v>74</v>
      </c>
      <c r="C97" s="21">
        <f t="shared" ca="1" si="2"/>
        <v>66.609764397479836</v>
      </c>
    </row>
    <row r="98" spans="1:3" x14ac:dyDescent="0.25">
      <c r="A98">
        <v>88</v>
      </c>
      <c r="B98">
        <v>65</v>
      </c>
      <c r="C98" s="21">
        <f t="shared" ca="1" si="2"/>
        <v>64.918388854035527</v>
      </c>
    </row>
    <row r="99" spans="1:3" x14ac:dyDescent="0.25">
      <c r="A99">
        <v>89</v>
      </c>
      <c r="B99">
        <v>66</v>
      </c>
      <c r="C99" s="21">
        <f t="shared" ca="1" si="2"/>
        <v>62.32282593044264</v>
      </c>
    </row>
    <row r="100" spans="1:3" x14ac:dyDescent="0.25">
      <c r="A100">
        <v>90</v>
      </c>
      <c r="B100">
        <v>51</v>
      </c>
      <c r="C100" s="21">
        <f t="shared" ca="1" si="2"/>
        <v>58.54902668366158</v>
      </c>
    </row>
    <row r="101" spans="1:3" x14ac:dyDescent="0.25">
      <c r="A101">
        <v>91</v>
      </c>
      <c r="B101">
        <v>60</v>
      </c>
      <c r="C101" s="21">
        <f t="shared" ca="1" si="2"/>
        <v>56.400005865619576</v>
      </c>
    </row>
    <row r="102" spans="1:3" x14ac:dyDescent="0.25">
      <c r="A102">
        <v>92</v>
      </c>
      <c r="B102">
        <v>56</v>
      </c>
      <c r="C102" s="21">
        <f t="shared" ca="1" si="2"/>
        <v>51.486604255385572</v>
      </c>
    </row>
    <row r="103" spans="1:3" x14ac:dyDescent="0.25">
      <c r="A103">
        <v>93</v>
      </c>
      <c r="B103">
        <v>49</v>
      </c>
      <c r="C103" s="21">
        <f t="shared" ca="1" si="2"/>
        <v>45.907835361661682</v>
      </c>
    </row>
    <row r="104" spans="1:3" x14ac:dyDescent="0.25">
      <c r="A104">
        <v>94</v>
      </c>
      <c r="B104">
        <v>20</v>
      </c>
      <c r="C104" s="21">
        <f t="shared" ca="1" si="2"/>
        <v>41.943598212817243</v>
      </c>
    </row>
    <row r="105" spans="1:3" x14ac:dyDescent="0.25">
      <c r="A105">
        <v>95</v>
      </c>
      <c r="B105">
        <v>62</v>
      </c>
      <c r="C105" s="21">
        <f t="shared" ca="1" si="2"/>
        <v>42.81379544056152</v>
      </c>
    </row>
    <row r="106" spans="1:3" x14ac:dyDescent="0.25">
      <c r="A106">
        <v>96</v>
      </c>
      <c r="B106">
        <v>36</v>
      </c>
      <c r="C106" s="21">
        <f t="shared" ca="1" si="2"/>
        <v>43.986055050471371</v>
      </c>
    </row>
    <row r="107" spans="1:3" x14ac:dyDescent="0.25">
      <c r="A107">
        <v>97</v>
      </c>
      <c r="B107">
        <v>45</v>
      </c>
      <c r="C107" s="21">
        <f t="shared" ca="1" si="2"/>
        <v>43.495210152602347</v>
      </c>
    </row>
    <row r="108" spans="1:3" x14ac:dyDescent="0.25">
      <c r="A108">
        <v>98</v>
      </c>
      <c r="B108">
        <v>47</v>
      </c>
      <c r="C108" s="21">
        <f t="shared" ca="1" si="2"/>
        <v>40.380589951670636</v>
      </c>
    </row>
    <row r="109" spans="1:3" x14ac:dyDescent="0.25">
      <c r="A109">
        <v>99</v>
      </c>
      <c r="B109">
        <v>30</v>
      </c>
      <c r="C109" s="21" t="e">
        <f t="shared" ca="1" si="2"/>
        <v>#N/A</v>
      </c>
    </row>
    <row r="110" spans="1:3" x14ac:dyDescent="0.25">
      <c r="A110">
        <v>100</v>
      </c>
      <c r="B110">
        <v>36</v>
      </c>
      <c r="C110" s="21" t="e">
        <f t="shared" ca="1" si="2"/>
        <v>#N/A</v>
      </c>
    </row>
  </sheetData>
  <hyperlinks>
    <hyperlink ref="A1:D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6" name="Spinner 1">
              <controlPr defaultSize="0" autoPict="0">
                <anchor moveWithCells="1" sizeWithCells="1">
                  <from>
                    <xdr:col>3</xdr:col>
                    <xdr:colOff>47625</xdr:colOff>
                    <xdr:row>7</xdr:row>
                    <xdr:rowOff>28575</xdr:rowOff>
                  </from>
                  <to>
                    <xdr:col>3</xdr:col>
                    <xdr:colOff>419100</xdr:colOff>
                    <xdr:row>7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30" t="s">
        <v>2</v>
      </c>
      <c r="B1" s="30"/>
      <c r="C1" s="30"/>
      <c r="D1" s="30"/>
      <c r="E1" s="30"/>
      <c r="F1" s="30"/>
      <c r="G1" s="30"/>
    </row>
    <row r="2" spans="1:7" ht="107.25" customHeight="1" x14ac:dyDescent="0.25">
      <c r="A2" s="6" t="s">
        <v>3</v>
      </c>
    </row>
    <row r="3" spans="1:7" ht="105" customHeight="1" x14ac:dyDescent="0.25">
      <c r="A3" s="6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activeCell="I21" sqref="I21"/>
    </sheetView>
  </sheetViews>
  <sheetFormatPr defaultRowHeight="15" x14ac:dyDescent="0.25"/>
  <cols>
    <col min="1" max="1" width="8.42578125" customWidth="1"/>
    <col min="2" max="2" width="13.28515625" bestFit="1" customWidth="1"/>
    <col min="3" max="3" width="16.85546875" customWidth="1"/>
    <col min="4" max="4" width="16.85546875" bestFit="1" customWidth="1"/>
    <col min="5" max="5" width="14.5703125" bestFit="1" customWidth="1"/>
    <col min="9" max="9" width="10.140625" bestFit="1" customWidth="1"/>
    <col min="10" max="10" width="13.85546875" customWidth="1"/>
    <col min="12" max="12" width="19.140625" bestFit="1" customWidth="1"/>
    <col min="13" max="13" width="18.42578125" bestFit="1" customWidth="1"/>
    <col min="18" max="18" width="27.85546875" bestFit="1" customWidth="1"/>
  </cols>
  <sheetData>
    <row r="1" spans="1:15" ht="26.25" x14ac:dyDescent="0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5.75" x14ac:dyDescent="0.2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8.75" x14ac:dyDescent="0.25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x14ac:dyDescent="0.25">
      <c r="A4" s="9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6" spans="1:15" ht="45" x14ac:dyDescent="0.25">
      <c r="A6" s="13" t="s">
        <v>9</v>
      </c>
      <c r="B6" s="13" t="s">
        <v>8</v>
      </c>
      <c r="C6" s="14" t="s">
        <v>33</v>
      </c>
      <c r="D6" s="14" t="s">
        <v>32</v>
      </c>
      <c r="H6" s="11"/>
    </row>
    <row r="7" spans="1:15" x14ac:dyDescent="0.25">
      <c r="A7" s="8">
        <f>ROW()-ROW($A$6)</f>
        <v>1</v>
      </c>
      <c r="B7" s="8">
        <v>29</v>
      </c>
      <c r="C7" s="8"/>
      <c r="D7" s="8"/>
      <c r="O7" s="10"/>
    </row>
    <row r="8" spans="1:15" x14ac:dyDescent="0.25">
      <c r="A8" s="8">
        <f t="shared" ref="A8:A16" si="0">ROW()-ROW($A$6)</f>
        <v>2</v>
      </c>
      <c r="B8" s="8">
        <v>35</v>
      </c>
      <c r="C8" s="8">
        <f>AVERAGE(B7:B10)</f>
        <v>30.75</v>
      </c>
      <c r="D8" s="8"/>
      <c r="O8" s="10"/>
    </row>
    <row r="9" spans="1:15" x14ac:dyDescent="0.25">
      <c r="A9" s="8">
        <f t="shared" si="0"/>
        <v>3</v>
      </c>
      <c r="B9" s="8">
        <v>32</v>
      </c>
      <c r="C9" s="8">
        <f>AVERAGE(B8:B11)</f>
        <v>30.5</v>
      </c>
      <c r="D9" s="12">
        <f>AVERAGE(C8:C9)</f>
        <v>30.625</v>
      </c>
      <c r="O9" s="10"/>
    </row>
    <row r="10" spans="1:15" x14ac:dyDescent="0.25">
      <c r="A10" s="8">
        <f t="shared" si="0"/>
        <v>4</v>
      </c>
      <c r="B10" s="8">
        <v>27</v>
      </c>
      <c r="C10" s="8"/>
      <c r="D10" s="12"/>
      <c r="O10" s="10"/>
    </row>
    <row r="11" spans="1:15" x14ac:dyDescent="0.25">
      <c r="A11" s="8">
        <f t="shared" si="0"/>
        <v>5</v>
      </c>
      <c r="B11" s="8">
        <v>28</v>
      </c>
      <c r="C11" s="8"/>
      <c r="D11" s="12"/>
      <c r="O11" s="10"/>
    </row>
    <row r="12" spans="1:15" x14ac:dyDescent="0.25">
      <c r="A12" s="8">
        <f t="shared" si="0"/>
        <v>6</v>
      </c>
      <c r="B12" s="8">
        <v>31</v>
      </c>
      <c r="C12" s="8"/>
      <c r="D12" s="12"/>
      <c r="O12" s="10"/>
    </row>
    <row r="13" spans="1:15" x14ac:dyDescent="0.25">
      <c r="A13" s="8">
        <f t="shared" si="0"/>
        <v>7</v>
      </c>
      <c r="B13" s="8">
        <v>34</v>
      </c>
      <c r="C13" s="8"/>
      <c r="D13" s="12"/>
      <c r="O13" s="10"/>
    </row>
    <row r="14" spans="1:15" x14ac:dyDescent="0.25">
      <c r="A14" s="8">
        <f t="shared" si="0"/>
        <v>8</v>
      </c>
      <c r="B14" s="8">
        <v>29</v>
      </c>
      <c r="C14" s="8"/>
      <c r="D14" s="12"/>
      <c r="O14" s="10"/>
    </row>
    <row r="15" spans="1:15" x14ac:dyDescent="0.25">
      <c r="A15" s="8">
        <f t="shared" si="0"/>
        <v>9</v>
      </c>
      <c r="B15" s="8">
        <v>28</v>
      </c>
      <c r="C15" s="8"/>
      <c r="D15" s="12"/>
      <c r="O15" s="10"/>
    </row>
    <row r="16" spans="1:15" x14ac:dyDescent="0.25">
      <c r="A16" s="8">
        <f t="shared" si="0"/>
        <v>10</v>
      </c>
      <c r="B16" s="8">
        <v>32</v>
      </c>
      <c r="C16" s="8"/>
      <c r="D16" s="12"/>
      <c r="O16" s="10"/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Скользящее среднее</vt:lpstr>
      <vt:lpstr>Центрированное-3 периода</vt:lpstr>
      <vt:lpstr>Центрированное</vt:lpstr>
      <vt:lpstr>Взвешенное-3 периода</vt:lpstr>
      <vt:lpstr>Взвешенное</vt:lpstr>
      <vt:lpstr>Центрированное Взвешенное</vt:lpstr>
      <vt:lpstr>EXCEL2.RU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Пользователь;excel2.ru</dc:creator>
  <cp:lastModifiedBy>УУУУУ</cp:lastModifiedBy>
  <dcterms:created xsi:type="dcterms:W3CDTF">2015-12-29T05:54:24Z</dcterms:created>
  <dcterms:modified xsi:type="dcterms:W3CDTF">2021-01-10T13:58:53Z</dcterms:modified>
</cp:coreProperties>
</file>