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 activeTab="1"/>
  </bookViews>
  <sheets>
    <sheet name="ДФА" sheetId="9" r:id="rId1"/>
    <sheet name="таблица" sheetId="1" r:id="rId2"/>
  </sheets>
  <calcPr calcId="145621"/>
</workbook>
</file>

<file path=xl/calcChain.xml><?xml version="1.0" encoding="utf-8"?>
<calcChain xmlns="http://schemas.openxmlformats.org/spreadsheetml/2006/main">
  <c r="I13" i="1" l="1"/>
  <c r="J13" i="1"/>
  <c r="K13" i="1"/>
  <c r="L13" i="1"/>
  <c r="M13" i="1"/>
  <c r="H13" i="1"/>
  <c r="B15" i="9"/>
  <c r="C15" i="9" s="1"/>
  <c r="N14" i="9"/>
  <c r="N16" i="9"/>
  <c r="N17" i="9"/>
  <c r="N15" i="9"/>
  <c r="C16" i="9"/>
  <c r="B17" i="9"/>
  <c r="C17" i="9" s="1"/>
  <c r="B16" i="9"/>
  <c r="A17" i="9"/>
  <c r="A16" i="9"/>
  <c r="A15" i="9"/>
  <c r="M11" i="9"/>
  <c r="M10" i="9"/>
  <c r="M17" i="9" s="1"/>
  <c r="M9" i="9"/>
  <c r="M16" i="9" s="1"/>
  <c r="I9" i="9"/>
  <c r="H8" i="9"/>
  <c r="G8" i="9"/>
  <c r="I8" i="9"/>
  <c r="F8" i="9"/>
  <c r="E9" i="9" l="1"/>
  <c r="M8" i="9" s="1"/>
  <c r="M15" i="9" s="1"/>
  <c r="M18" i="9" s="1"/>
  <c r="M13" i="9" l="1"/>
  <c r="M20" i="9" s="1"/>
  <c r="I24" i="1" l="1"/>
  <c r="H17" i="1" s="1"/>
  <c r="C24" i="1"/>
  <c r="J17" i="1" l="1"/>
  <c r="B15" i="1"/>
  <c r="B19" i="1"/>
  <c r="B23" i="1"/>
  <c r="B16" i="1"/>
  <c r="B20" i="1"/>
  <c r="B14" i="1"/>
  <c r="B17" i="1"/>
  <c r="B21" i="1"/>
  <c r="B18" i="1"/>
  <c r="B22" i="1"/>
  <c r="H22" i="1"/>
  <c r="H16" i="1"/>
  <c r="H20" i="1"/>
  <c r="H15" i="1"/>
  <c r="H14" i="1"/>
  <c r="H19" i="1"/>
  <c r="H23" i="1"/>
  <c r="H18" i="1"/>
  <c r="H21" i="1"/>
  <c r="D21" i="1" l="1"/>
  <c r="D16" i="1"/>
  <c r="D17" i="1"/>
  <c r="D23" i="1"/>
  <c r="D22" i="1"/>
  <c r="G22" i="1"/>
  <c r="D14" i="1"/>
  <c r="D19" i="1"/>
  <c r="D18" i="1"/>
  <c r="D20" i="1"/>
  <c r="G20" i="1"/>
  <c r="D15" i="1"/>
  <c r="M17" i="1"/>
  <c r="J18" i="1"/>
  <c r="J15" i="1"/>
  <c r="J23" i="1"/>
  <c r="J20" i="1"/>
  <c r="J19" i="1"/>
  <c r="J16" i="1"/>
  <c r="J21" i="1"/>
  <c r="J14" i="1"/>
  <c r="J22" i="1"/>
  <c r="G21" i="1" l="1"/>
  <c r="G18" i="1"/>
  <c r="G19" i="1"/>
  <c r="G23" i="1"/>
  <c r="G14" i="1"/>
  <c r="D24" i="1"/>
  <c r="G15" i="1"/>
  <c r="G17" i="1"/>
  <c r="G16" i="1"/>
  <c r="M20" i="1"/>
  <c r="M23" i="1"/>
  <c r="M22" i="1"/>
  <c r="M19" i="1"/>
  <c r="M14" i="1"/>
  <c r="M18" i="1"/>
  <c r="M21" i="1"/>
  <c r="M16" i="1"/>
  <c r="M15" i="1"/>
  <c r="J24" i="1"/>
  <c r="G24" i="1" l="1"/>
  <c r="M24" i="1"/>
</calcChain>
</file>

<file path=xl/sharedStrings.xml><?xml version="1.0" encoding="utf-8"?>
<sst xmlns="http://schemas.openxmlformats.org/spreadsheetml/2006/main" count="59" uniqueCount="50">
  <si>
    <t>Выручка</t>
  </si>
  <si>
    <t>План</t>
  </si>
  <si>
    <t>Факт</t>
  </si>
  <si>
    <t>Проверка</t>
  </si>
  <si>
    <t>Наименование</t>
  </si>
  <si>
    <t>Объем, шт</t>
  </si>
  <si>
    <t>Цена, тыс. руб.</t>
  </si>
  <si>
    <t>Изделие1</t>
  </si>
  <si>
    <t>Значение плановой Выручки</t>
  </si>
  <si>
    <t>№</t>
  </si>
  <si>
    <t>Действие</t>
  </si>
  <si>
    <t>Изменяем значение Объема на фактическое и вычисляем Выручку(1)</t>
  </si>
  <si>
    <t>Наценка</t>
  </si>
  <si>
    <t>Выручка, тыс. руб.</t>
  </si>
  <si>
    <t>Изменяем значение Объема и Цены на фактические и вычисляем Выручку(2)</t>
  </si>
  <si>
    <t>Δ Выручка(1) = Выручка(1) – Выручка(План)</t>
  </si>
  <si>
    <t>Δ Выручка(2) = Выручка(2) – Выручка(1)</t>
  </si>
  <si>
    <t>Δ Выручка(Факт) = Выручка(Факт) – Выручка(2)</t>
  </si>
  <si>
    <t>Δ Выручки (Сумма всех Δ)</t>
  </si>
  <si>
    <t>Анализ изменений Факторов</t>
  </si>
  <si>
    <t>Абсолютные изменения</t>
  </si>
  <si>
    <t>Относительные изменения</t>
  </si>
  <si>
    <t>Факторы</t>
  </si>
  <si>
    <t>Изменяем значение всех факторов на фактические и вычисляем Выручку(3)= Выручка(Факт)</t>
  </si>
  <si>
    <t>Расчет методом цепных подстановок:</t>
  </si>
  <si>
    <t xml:space="preserve">Δ Выручки =Выручка (Факт) – Выручка (План) </t>
  </si>
  <si>
    <t>Модель</t>
  </si>
  <si>
    <t>Общий объем, шт</t>
  </si>
  <si>
    <t>Доля, %</t>
  </si>
  <si>
    <t>Бонус, руб.</t>
  </si>
  <si>
    <t>Изделие2</t>
  </si>
  <si>
    <t>Изделие3</t>
  </si>
  <si>
    <t>Изделие4</t>
  </si>
  <si>
    <t>Изделие5</t>
  </si>
  <si>
    <t>Изделие6</t>
  </si>
  <si>
    <t>Изделие7</t>
  </si>
  <si>
    <t>Изделие8</t>
  </si>
  <si>
    <t>Изделие9</t>
  </si>
  <si>
    <t>Изделие10</t>
  </si>
  <si>
    <t>Цена за 1 шт, руб.</t>
  </si>
  <si>
    <t>выручка=Общ.объем*доля*цена+бонус</t>
  </si>
  <si>
    <t>в течение 1 недели после отгрузки партии</t>
  </si>
  <si>
    <t>в течение 3-х дней после отгрузки партии</t>
  </si>
  <si>
    <t>Бонус за своевременную оплату партии</t>
  </si>
  <si>
    <t>после 1 недели</t>
  </si>
  <si>
    <t>Файл скачан с сайта excel2.ru &gt;&gt;&gt;</t>
  </si>
  <si>
    <t>Перейти к статье &gt;&gt;&gt;</t>
  </si>
  <si>
    <t>Детерминированный факторный анализ с помощью надстройки MS EXCEL Variance Analysis Tool</t>
  </si>
  <si>
    <t>Детерминированный факторный анализ для монопродуктовой стратегии</t>
  </si>
  <si>
    <t>Таблица с исходными данными для многопродуктовой стратегии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</si>
</sst>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</cellStyleXfs>
  <cellXfs count="55">
    <xf numFmtId="0" fontId="0" fillId="0" borderId="0" xfId="0"/>
    <xf numFmtId="9" fontId="1" fillId="0" borderId="0" xfId="0" applyNumberFormat="1" applyFont="1"/>
    <xf numFmtId="4" fontId="1" fillId="0" borderId="0" xfId="0" applyNumberFormat="1" applyFont="1"/>
    <xf numFmtId="0" fontId="0" fillId="0" borderId="1" xfId="0" applyBorder="1" applyAlignment="1">
      <alignment horizontal="centerContinuous"/>
    </xf>
    <xf numFmtId="0" fontId="1" fillId="0" borderId="0" xfId="0" applyFont="1"/>
    <xf numFmtId="0" fontId="0" fillId="0" borderId="1" xfId="0" applyBorder="1"/>
    <xf numFmtId="4" fontId="0" fillId="0" borderId="1" xfId="0" applyNumberFormat="1" applyBorder="1"/>
    <xf numFmtId="0" fontId="0" fillId="0" borderId="1" xfId="0" applyFill="1" applyBorder="1"/>
    <xf numFmtId="0" fontId="1" fillId="0" borderId="1" xfId="0" applyFont="1" applyBorder="1"/>
    <xf numFmtId="4" fontId="0" fillId="3" borderId="1" xfId="0" applyNumberFormat="1" applyFill="1" applyBorder="1"/>
    <xf numFmtId="0" fontId="0" fillId="4" borderId="1" xfId="0" applyFill="1" applyBorder="1" applyAlignment="1">
      <alignment horizontal="centerContinuous"/>
    </xf>
    <xf numFmtId="0" fontId="1" fillId="5" borderId="1" xfId="0" applyFont="1" applyFill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3" fontId="0" fillId="0" borderId="1" xfId="0" applyNumberFormat="1" applyFill="1" applyBorder="1"/>
    <xf numFmtId="2" fontId="0" fillId="0" borderId="1" xfId="0" applyNumberFormat="1" applyFill="1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0" fillId="6" borderId="0" xfId="0" applyFill="1"/>
    <xf numFmtId="3" fontId="0" fillId="0" borderId="1" xfId="0" applyNumberFormat="1" applyBorder="1"/>
    <xf numFmtId="2" fontId="0" fillId="0" borderId="1" xfId="0" applyNumberFormat="1" applyBorder="1"/>
    <xf numFmtId="9" fontId="0" fillId="0" borderId="1" xfId="1" applyFont="1" applyBorder="1"/>
    <xf numFmtId="0" fontId="4" fillId="0" borderId="0" xfId="0" applyFont="1"/>
    <xf numFmtId="0" fontId="0" fillId="0" borderId="2" xfId="0" applyBorder="1"/>
    <xf numFmtId="4" fontId="0" fillId="3" borderId="3" xfId="0" applyNumberFormat="1" applyFill="1" applyBorder="1"/>
    <xf numFmtId="0" fontId="1" fillId="0" borderId="1" xfId="0" applyFont="1" applyBorder="1" applyAlignment="1">
      <alignment vertical="top" wrapText="1"/>
    </xf>
    <xf numFmtId="3" fontId="1" fillId="0" borderId="0" xfId="0" applyNumberFormat="1" applyFont="1"/>
    <xf numFmtId="4" fontId="0" fillId="0" borderId="4" xfId="0" applyNumberFormat="1" applyBorder="1"/>
    <xf numFmtId="3" fontId="0" fillId="0" borderId="0" xfId="0" applyNumberFormat="1" applyBorder="1"/>
    <xf numFmtId="9" fontId="0" fillId="0" borderId="0" xfId="0" applyNumberFormat="1" applyBorder="1"/>
    <xf numFmtId="0" fontId="0" fillId="0" borderId="0" xfId="0" applyBorder="1"/>
    <xf numFmtId="4" fontId="0" fillId="0" borderId="5" xfId="0" applyNumberFormat="1" applyBorder="1"/>
    <xf numFmtId="4" fontId="0" fillId="0" borderId="6" xfId="0" applyNumberFormat="1" applyBorder="1"/>
    <xf numFmtId="3" fontId="0" fillId="0" borderId="7" xfId="0" applyNumberFormat="1" applyBorder="1"/>
    <xf numFmtId="9" fontId="0" fillId="0" borderId="7" xfId="0" applyNumberFormat="1" applyBorder="1"/>
    <xf numFmtId="0" fontId="0" fillId="0" borderId="7" xfId="0" applyBorder="1"/>
    <xf numFmtId="4" fontId="0" fillId="0" borderId="8" xfId="0" applyNumberFormat="1" applyBorder="1"/>
    <xf numFmtId="3" fontId="0" fillId="0" borderId="4" xfId="0" applyNumberFormat="1" applyBorder="1"/>
    <xf numFmtId="3" fontId="0" fillId="0" borderId="6" xfId="0" applyNumberFormat="1" applyBorder="1"/>
    <xf numFmtId="0" fontId="0" fillId="0" borderId="12" xfId="0" applyBorder="1"/>
    <xf numFmtId="0" fontId="1" fillId="2" borderId="1" xfId="0" applyFont="1" applyFill="1" applyBorder="1" applyAlignment="1">
      <alignment vertical="top" wrapText="1"/>
    </xf>
    <xf numFmtId="0" fontId="0" fillId="4" borderId="2" xfId="0" applyFill="1" applyBorder="1" applyAlignment="1">
      <alignment horizontal="centerContinuous"/>
    </xf>
    <xf numFmtId="0" fontId="2" fillId="0" borderId="0" xfId="0" applyFont="1"/>
    <xf numFmtId="4" fontId="0" fillId="0" borderId="9" xfId="0" applyNumberFormat="1" applyBorder="1"/>
    <xf numFmtId="3" fontId="0" fillId="0" borderId="10" xfId="0" applyNumberFormat="1" applyBorder="1"/>
    <xf numFmtId="9" fontId="0" fillId="0" borderId="10" xfId="0" applyNumberFormat="1" applyBorder="1"/>
    <xf numFmtId="0" fontId="0" fillId="0" borderId="10" xfId="0" applyBorder="1"/>
    <xf numFmtId="4" fontId="0" fillId="0" borderId="11" xfId="0" applyNumberFormat="1" applyBorder="1"/>
    <xf numFmtId="3" fontId="0" fillId="0" borderId="9" xfId="0" applyNumberFormat="1" applyBorder="1"/>
    <xf numFmtId="0" fontId="7" fillId="7" borderId="0" xfId="2" applyFont="1" applyFill="1" applyAlignment="1" applyProtection="1">
      <alignment vertical="center"/>
    </xf>
    <xf numFmtId="0" fontId="8" fillId="8" borderId="0" xfId="3" applyFill="1" applyAlignment="1"/>
    <xf numFmtId="0" fontId="9" fillId="8" borderId="0" xfId="0" applyFont="1" applyFill="1" applyAlignment="1"/>
    <xf numFmtId="0" fontId="10" fillId="8" borderId="0" xfId="0" applyFont="1" applyFill="1" applyAlignment="1">
      <alignment vertical="center"/>
    </xf>
    <xf numFmtId="0" fontId="0" fillId="4" borderId="0" xfId="0" applyFill="1"/>
    <xf numFmtId="0" fontId="5" fillId="0" borderId="1" xfId="0" applyFont="1" applyBorder="1" applyAlignment="1">
      <alignment horizontal="left" vertical="top" wrapText="1"/>
    </xf>
  </cellXfs>
  <cellStyles count="4">
    <cellStyle name="Гиперссылка" xfId="3" builtinId="8"/>
    <cellStyle name="Гиперссылка 3" xfId="2"/>
    <cellStyle name="Обычный" xfId="0" builtinId="0"/>
    <cellStyle name="Процентный" xfId="1" builtinId="5"/>
  </cellStyles>
  <dxfs count="3"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xcel2.ru/" TargetMode="External"/><Relationship Id="rId3" Type="http://schemas.openxmlformats.org/officeDocument/2006/relationships/hyperlink" Target="http://www.excel2.ru/" TargetMode="External"/><Relationship Id="rId7" Type="http://schemas.openxmlformats.org/officeDocument/2006/relationships/hyperlink" Target="http://www.excel2.ru/" TargetMode="External"/><Relationship Id="rId2" Type="http://schemas.openxmlformats.org/officeDocument/2006/relationships/hyperlink" Target="http://excel2.ru/articles/determinirovannyy-faktornyy-analiz-s-pomoshchyu-nadstroyki-ms-excel-variance-analysis-too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hyperlink" Target="http://www.excel2.ru/" TargetMode="External"/><Relationship Id="rId11" Type="http://schemas.openxmlformats.org/officeDocument/2006/relationships/hyperlink" Target="http://www.excel2.ru/" TargetMode="External"/><Relationship Id="rId5" Type="http://schemas.openxmlformats.org/officeDocument/2006/relationships/hyperlink" Target="http://www.excel2.ru/" TargetMode="External"/><Relationship Id="rId10" Type="http://schemas.openxmlformats.org/officeDocument/2006/relationships/hyperlink" Target="http://www.excel2.ru/" TargetMode="External"/><Relationship Id="rId4" Type="http://schemas.openxmlformats.org/officeDocument/2006/relationships/hyperlink" Target="http://www.excel2.ru/" TargetMode="External"/><Relationship Id="rId9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xcel2.ru/" TargetMode="External"/><Relationship Id="rId3" Type="http://schemas.openxmlformats.org/officeDocument/2006/relationships/hyperlink" Target="http://www.excel2.ru/" TargetMode="External"/><Relationship Id="rId7" Type="http://schemas.openxmlformats.org/officeDocument/2006/relationships/hyperlink" Target="http://www.excel2.ru/" TargetMode="External"/><Relationship Id="rId2" Type="http://schemas.openxmlformats.org/officeDocument/2006/relationships/hyperlink" Target="http://www.excel2.ru/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hyperlink" Target="http://www.excel2.ru/" TargetMode="External"/><Relationship Id="rId5" Type="http://schemas.openxmlformats.org/officeDocument/2006/relationships/hyperlink" Target="http://www.excel2.ru/" TargetMode="External"/><Relationship Id="rId10" Type="http://schemas.openxmlformats.org/officeDocument/2006/relationships/hyperlink" Target="http://excel2.ru/articles/determinirovannyy-faktornyy-analiz-s-pomoshchyu-nadstroyki-ms-excel-variance-analysis-tool?utm_source=organic_file&amp;utm_medium=file&amp;utm_campaign=file_download" TargetMode="External"/><Relationship Id="rId4" Type="http://schemas.openxmlformats.org/officeDocument/2006/relationships/hyperlink" Target="http://www.excel2.ru/" TargetMode="External"/><Relationship Id="rId9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A2" sqref="A2"/>
    </sheetView>
  </sheetViews>
  <sheetFormatPr defaultRowHeight="15" x14ac:dyDescent="0.25"/>
  <cols>
    <col min="1" max="1" width="15" bestFit="1" customWidth="1"/>
    <col min="2" max="2" width="13.5703125" customWidth="1"/>
    <col min="3" max="3" width="15.28515625" customWidth="1"/>
    <col min="4" max="4" width="8.7109375" bestFit="1" customWidth="1"/>
    <col min="5" max="5" width="10.28515625" customWidth="1"/>
    <col min="6" max="6" width="8" bestFit="1" customWidth="1"/>
    <col min="7" max="7" width="9.140625" bestFit="1" customWidth="1"/>
    <col min="8" max="8" width="8.7109375" bestFit="1" customWidth="1"/>
    <col min="9" max="9" width="10.42578125" customWidth="1"/>
    <col min="10" max="10" width="2.140625" customWidth="1"/>
    <col min="11" max="11" width="4.28515625" customWidth="1"/>
    <col min="12" max="12" width="41.28515625" customWidth="1"/>
    <col min="13" max="13" width="9.7109375" bestFit="1" customWidth="1"/>
    <col min="14" max="14" width="14.85546875" bestFit="1" customWidth="1"/>
  </cols>
  <sheetData>
    <row r="1" spans="1:14" ht="26.25" x14ac:dyDescent="0.25">
      <c r="A1" s="49" t="s">
        <v>45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5.75" x14ac:dyDescent="0.25">
      <c r="A2" s="50" t="s">
        <v>46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8.75" x14ac:dyDescent="0.25">
      <c r="A3" s="52" t="s">
        <v>47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x14ac:dyDescent="0.25">
      <c r="A4" s="53" t="s">
        <v>48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6" spans="1:14" x14ac:dyDescent="0.25">
      <c r="K6" s="22" t="s">
        <v>24</v>
      </c>
    </row>
    <row r="7" spans="1:14" x14ac:dyDescent="0.25">
      <c r="B7" s="11" t="s">
        <v>1</v>
      </c>
      <c r="C7" s="11"/>
      <c r="D7" s="11"/>
      <c r="E7" s="11"/>
      <c r="F7" s="12" t="s">
        <v>2</v>
      </c>
      <c r="G7" s="12"/>
      <c r="H7" s="12"/>
      <c r="I7" s="12"/>
      <c r="K7" s="8" t="s">
        <v>9</v>
      </c>
      <c r="L7" s="8" t="s">
        <v>10</v>
      </c>
      <c r="M7" s="8" t="s">
        <v>0</v>
      </c>
    </row>
    <row r="8" spans="1:14" ht="30" x14ac:dyDescent="0.25">
      <c r="A8" s="16" t="s">
        <v>4</v>
      </c>
      <c r="B8" s="17" t="s">
        <v>5</v>
      </c>
      <c r="C8" s="17" t="s">
        <v>6</v>
      </c>
      <c r="D8" s="17" t="s">
        <v>12</v>
      </c>
      <c r="E8" s="17" t="s">
        <v>13</v>
      </c>
      <c r="F8" s="17" t="str">
        <f>B8</f>
        <v>Объем, шт</v>
      </c>
      <c r="G8" s="17" t="str">
        <f>C8</f>
        <v>Цена, тыс. руб.</v>
      </c>
      <c r="H8" s="17" t="str">
        <f>D8</f>
        <v>Наценка</v>
      </c>
      <c r="I8" s="17" t="str">
        <f t="shared" ref="I8" si="0">E8</f>
        <v>Выручка, тыс. руб.</v>
      </c>
      <c r="K8" s="5">
        <v>0</v>
      </c>
      <c r="L8" s="5" t="s">
        <v>8</v>
      </c>
      <c r="M8" s="6">
        <f>E9</f>
        <v>18638.400000000001</v>
      </c>
    </row>
    <row r="9" spans="1:14" ht="30" x14ac:dyDescent="0.25">
      <c r="A9" s="23" t="s">
        <v>7</v>
      </c>
      <c r="B9" s="5">
        <v>480</v>
      </c>
      <c r="C9" s="5">
        <v>35.299999999999997</v>
      </c>
      <c r="D9" s="5">
        <v>1.1000000000000001</v>
      </c>
      <c r="E9" s="24">
        <f>B9*C9*D9</f>
        <v>18638.400000000001</v>
      </c>
      <c r="F9" s="13">
        <v>350</v>
      </c>
      <c r="G9" s="7">
        <v>34</v>
      </c>
      <c r="H9" s="14">
        <v>1.05</v>
      </c>
      <c r="I9" s="9">
        <f>F9*G9*H9</f>
        <v>12495</v>
      </c>
      <c r="K9" s="5">
        <v>1</v>
      </c>
      <c r="L9" s="15" t="s">
        <v>11</v>
      </c>
      <c r="M9" s="6">
        <f>F9*D9*C9</f>
        <v>13590.500000000002</v>
      </c>
    </row>
    <row r="10" spans="1:14" ht="30" x14ac:dyDescent="0.25">
      <c r="K10" s="5">
        <v>2</v>
      </c>
      <c r="L10" s="15" t="s">
        <v>14</v>
      </c>
      <c r="M10" s="6">
        <f>F9*G9*D9</f>
        <v>13090.000000000002</v>
      </c>
    </row>
    <row r="11" spans="1:14" ht="45" x14ac:dyDescent="0.25">
      <c r="K11" s="5">
        <v>3</v>
      </c>
      <c r="L11" s="15" t="s">
        <v>23</v>
      </c>
      <c r="M11" s="6">
        <f>I9</f>
        <v>12495</v>
      </c>
    </row>
    <row r="13" spans="1:14" x14ac:dyDescent="0.25">
      <c r="A13" s="22" t="s">
        <v>19</v>
      </c>
      <c r="K13" t="s">
        <v>25</v>
      </c>
      <c r="M13" s="6">
        <f>I9-E9</f>
        <v>-6143.4000000000015</v>
      </c>
    </row>
    <row r="14" spans="1:14" ht="30" x14ac:dyDescent="0.25">
      <c r="A14" s="16" t="s">
        <v>22</v>
      </c>
      <c r="B14" s="25" t="s">
        <v>20</v>
      </c>
      <c r="C14" s="25" t="s">
        <v>21</v>
      </c>
      <c r="N14" s="8" t="str">
        <f>A14</f>
        <v>Факторы</v>
      </c>
    </row>
    <row r="15" spans="1:14" x14ac:dyDescent="0.25">
      <c r="A15" s="8" t="str">
        <f>B8</f>
        <v>Объем, шт</v>
      </c>
      <c r="B15" s="19">
        <f>F9-B9</f>
        <v>-130</v>
      </c>
      <c r="C15" s="21">
        <f>B15/B9</f>
        <v>-0.27083333333333331</v>
      </c>
      <c r="K15" t="s">
        <v>15</v>
      </c>
      <c r="M15" s="6">
        <f>M9-M8</f>
        <v>-5047.8999999999996</v>
      </c>
      <c r="N15" s="5" t="str">
        <f>A15</f>
        <v>Объем, шт</v>
      </c>
    </row>
    <row r="16" spans="1:14" x14ac:dyDescent="0.25">
      <c r="A16" s="8" t="str">
        <f>C8</f>
        <v>Цена, тыс. руб.</v>
      </c>
      <c r="B16" s="5">
        <f>G9-C9</f>
        <v>-1.2999999999999972</v>
      </c>
      <c r="C16" s="21">
        <f>B16/C9</f>
        <v>-3.6827195467422018E-2</v>
      </c>
      <c r="K16" t="s">
        <v>16</v>
      </c>
      <c r="M16" s="6">
        <f>M10-M9</f>
        <v>-500.5</v>
      </c>
      <c r="N16" s="5" t="str">
        <f>A16</f>
        <v>Цена, тыс. руб.</v>
      </c>
    </row>
    <row r="17" spans="1:14" x14ac:dyDescent="0.25">
      <c r="A17" s="8" t="str">
        <f>D8</f>
        <v>Наценка</v>
      </c>
      <c r="B17" s="20">
        <f>H9-D9</f>
        <v>-5.0000000000000044E-2</v>
      </c>
      <c r="C17" s="21">
        <f>B17/D9</f>
        <v>-4.5454545454545491E-2</v>
      </c>
      <c r="K17" t="s">
        <v>17</v>
      </c>
      <c r="M17" s="6">
        <f>M11-M10</f>
        <v>-595.00000000000182</v>
      </c>
      <c r="N17" s="5" t="str">
        <f>A17</f>
        <v>Наценка</v>
      </c>
    </row>
    <row r="18" spans="1:14" x14ac:dyDescent="0.25">
      <c r="K18" t="s">
        <v>18</v>
      </c>
      <c r="M18" s="6">
        <f>SUM(M15:M17)</f>
        <v>-6143.4000000000015</v>
      </c>
    </row>
    <row r="20" spans="1:14" x14ac:dyDescent="0.25">
      <c r="K20" t="s">
        <v>3</v>
      </c>
      <c r="M20" s="18" t="b">
        <f>M13=M18</f>
        <v>1</v>
      </c>
    </row>
  </sheetData>
  <conditionalFormatting sqref="M20">
    <cfRule type="cellIs" dxfId="2" priority="3" operator="equal">
      <formula>TRUE</formula>
    </cfRule>
  </conditionalFormatting>
  <conditionalFormatting sqref="M15:M17">
    <cfRule type="expression" dxfId="1" priority="4">
      <formula>ABS($M15)=MAX(ABS($M$15:$M$17))</formula>
    </cfRule>
  </conditionalFormatting>
  <conditionalFormatting sqref="C15:C17">
    <cfRule type="expression" dxfId="0" priority="5">
      <formula>ABS($C15)=MAX(ABS($C$15:$C$17))</formula>
    </cfRule>
  </conditionalFormatting>
  <hyperlinks>
    <hyperlink ref="A1:E1" r:id="rId1" display="Файл скачан с сайта excel2.ru &gt;&gt;&gt;"/>
    <hyperlink ref="A2" r:id="rId2"/>
    <hyperlink ref="F1" r:id="rId3" display="Файл скачан с сайта excel2.ru &gt;&gt;&gt;"/>
    <hyperlink ref="G1" r:id="rId4" display="Файл скачан с сайта excel2.ru &gt;&gt;&gt;"/>
    <hyperlink ref="H1" r:id="rId5" display="Файл скачан с сайта excel2.ru &gt;&gt;&gt;"/>
    <hyperlink ref="I1" r:id="rId6" display="Файл скачан с сайта excel2.ru &gt;&gt;&gt;"/>
    <hyperlink ref="J1" r:id="rId7" display="Файл скачан с сайта excel2.ru &gt;&gt;&gt;"/>
    <hyperlink ref="K1" r:id="rId8" display="Файл скачан с сайта excel2.ru &gt;&gt;&gt;"/>
    <hyperlink ref="L1" r:id="rId9" display="Файл скачан с сайта excel2.ru &gt;&gt;&gt;"/>
    <hyperlink ref="M1" r:id="rId10" display="Файл скачан с сайта excel2.ru &gt;&gt;&gt;"/>
    <hyperlink ref="N1" r:id="rId11" display="Файл скачан с сайта excel2.ru &gt;&gt;&gt;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A2" sqref="A2"/>
    </sheetView>
  </sheetViews>
  <sheetFormatPr defaultRowHeight="15" x14ac:dyDescent="0.25"/>
  <cols>
    <col min="1" max="1" width="15" customWidth="1"/>
    <col min="2" max="2" width="11" customWidth="1"/>
    <col min="3" max="3" width="8.7109375" customWidth="1"/>
    <col min="4" max="4" width="7.5703125" customWidth="1"/>
    <col min="5" max="5" width="10.5703125" bestFit="1" customWidth="1"/>
    <col min="6" max="6" width="7.140625" bestFit="1" customWidth="1"/>
    <col min="7" max="7" width="10" bestFit="1" customWidth="1"/>
    <col min="8" max="8" width="10.5703125" bestFit="1" customWidth="1"/>
    <col min="9" max="9" width="8" bestFit="1" customWidth="1"/>
    <col min="10" max="10" width="6.5703125" customWidth="1"/>
    <col min="11" max="11" width="10.5703125" bestFit="1" customWidth="1"/>
    <col min="12" max="12" width="7.140625" bestFit="1" customWidth="1"/>
    <col min="13" max="13" width="10" bestFit="1" customWidth="1"/>
  </cols>
  <sheetData>
    <row r="1" spans="1:13" ht="26.25" x14ac:dyDescent="0.25">
      <c r="A1" s="49" t="s">
        <v>45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5.75" x14ac:dyDescent="0.25">
      <c r="A2" s="50" t="s">
        <v>46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8.75" x14ac:dyDescent="0.25">
      <c r="A3" s="52" t="s">
        <v>47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x14ac:dyDescent="0.25">
      <c r="A4" s="53" t="s">
        <v>49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6" spans="1:13" x14ac:dyDescent="0.25">
      <c r="A6" s="4" t="s">
        <v>26</v>
      </c>
      <c r="B6" s="42" t="s">
        <v>40</v>
      </c>
    </row>
    <row r="8" spans="1:13" x14ac:dyDescent="0.25">
      <c r="A8" s="54" t="s">
        <v>43</v>
      </c>
      <c r="B8" s="19">
        <v>-20000</v>
      </c>
      <c r="C8" t="s">
        <v>42</v>
      </c>
    </row>
    <row r="9" spans="1:13" x14ac:dyDescent="0.25">
      <c r="A9" s="54"/>
      <c r="B9" s="19">
        <v>-10000</v>
      </c>
      <c r="C9" t="s">
        <v>41</v>
      </c>
    </row>
    <row r="10" spans="1:13" x14ac:dyDescent="0.25">
      <c r="A10" s="54"/>
      <c r="B10" s="19">
        <v>0</v>
      </c>
      <c r="C10" t="s">
        <v>44</v>
      </c>
    </row>
    <row r="12" spans="1:13" x14ac:dyDescent="0.25">
      <c r="B12" s="10" t="s">
        <v>1</v>
      </c>
      <c r="C12" s="10"/>
      <c r="D12" s="10"/>
      <c r="E12" s="10"/>
      <c r="F12" s="10"/>
      <c r="G12" s="41"/>
      <c r="H12" s="3" t="s">
        <v>2</v>
      </c>
      <c r="I12" s="3"/>
      <c r="J12" s="3"/>
      <c r="K12" s="3"/>
      <c r="L12" s="3"/>
      <c r="M12" s="3"/>
    </row>
    <row r="13" spans="1:13" ht="30" x14ac:dyDescent="0.25">
      <c r="A13" s="16" t="s">
        <v>4</v>
      </c>
      <c r="B13" s="25" t="s">
        <v>27</v>
      </c>
      <c r="C13" s="40" t="s">
        <v>5</v>
      </c>
      <c r="D13" s="25" t="s">
        <v>28</v>
      </c>
      <c r="E13" s="40" t="s">
        <v>39</v>
      </c>
      <c r="F13" s="40" t="s">
        <v>29</v>
      </c>
      <c r="G13" s="25" t="s">
        <v>0</v>
      </c>
      <c r="H13" s="25" t="str">
        <f>B13</f>
        <v>Общий объем, шт</v>
      </c>
      <c r="I13" s="40" t="str">
        <f t="shared" ref="I13:M13" si="0">C13</f>
        <v>Объем, шт</v>
      </c>
      <c r="J13" s="25" t="str">
        <f t="shared" si="0"/>
        <v>Доля, %</v>
      </c>
      <c r="K13" s="40" t="str">
        <f t="shared" si="0"/>
        <v>Цена за 1 шт, руб.</v>
      </c>
      <c r="L13" s="40" t="str">
        <f t="shared" si="0"/>
        <v>Бонус, руб.</v>
      </c>
      <c r="M13" s="25" t="str">
        <f t="shared" si="0"/>
        <v>Выручка</v>
      </c>
    </row>
    <row r="14" spans="1:13" x14ac:dyDescent="0.25">
      <c r="A14" s="39" t="s">
        <v>7</v>
      </c>
      <c r="B14" s="48">
        <f>$C$24</f>
        <v>16250</v>
      </c>
      <c r="C14" s="44">
        <v>1500</v>
      </c>
      <c r="D14" s="45">
        <f>C14/B14</f>
        <v>9.2307692307692313E-2</v>
      </c>
      <c r="E14" s="46">
        <v>35</v>
      </c>
      <c r="F14" s="44">
        <v>-10000</v>
      </c>
      <c r="G14" s="47">
        <f>B14*D14*E14+F14</f>
        <v>42500</v>
      </c>
      <c r="H14" s="43">
        <f>$I$24</f>
        <v>16393</v>
      </c>
      <c r="I14" s="44">
        <v>1274</v>
      </c>
      <c r="J14" s="45">
        <f>I14/H14</f>
        <v>7.7716098334655037E-2</v>
      </c>
      <c r="K14" s="46">
        <v>40</v>
      </c>
      <c r="L14" s="44">
        <v>0</v>
      </c>
      <c r="M14" s="47">
        <f>H14*J14*K14+L14</f>
        <v>50960</v>
      </c>
    </row>
    <row r="15" spans="1:13" x14ac:dyDescent="0.25">
      <c r="A15" s="5" t="s">
        <v>30</v>
      </c>
      <c r="B15" s="37">
        <f t="shared" ref="B15:B23" si="1">$C$24</f>
        <v>16250</v>
      </c>
      <c r="C15" s="28">
        <v>1500</v>
      </c>
      <c r="D15" s="29">
        <f t="shared" ref="D15:D23" si="2">C15/B15</f>
        <v>9.2307692307692313E-2</v>
      </c>
      <c r="E15" s="30">
        <v>39</v>
      </c>
      <c r="F15" s="28">
        <v>-10000</v>
      </c>
      <c r="G15" s="31">
        <f t="shared" ref="G15:G23" si="3">B15*D15*E15+F15</f>
        <v>48500</v>
      </c>
      <c r="H15" s="27">
        <f t="shared" ref="H15:H23" si="4">$I$24</f>
        <v>16393</v>
      </c>
      <c r="I15" s="28">
        <v>1308</v>
      </c>
      <c r="J15" s="29">
        <f t="shared" ref="J15:J23" si="5">I15/H15</f>
        <v>7.9790154334167029E-2</v>
      </c>
      <c r="K15" s="30">
        <v>18</v>
      </c>
      <c r="L15" s="28">
        <v>-20000</v>
      </c>
      <c r="M15" s="31">
        <f t="shared" ref="M15:M23" si="6">H15*J15*K15+L15</f>
        <v>3544</v>
      </c>
    </row>
    <row r="16" spans="1:13" x14ac:dyDescent="0.25">
      <c r="A16" s="5" t="s">
        <v>31</v>
      </c>
      <c r="B16" s="37">
        <f t="shared" si="1"/>
        <v>16250</v>
      </c>
      <c r="C16" s="28">
        <v>1500</v>
      </c>
      <c r="D16" s="29">
        <f t="shared" si="2"/>
        <v>9.2307692307692313E-2</v>
      </c>
      <c r="E16" s="30">
        <v>50</v>
      </c>
      <c r="F16" s="28">
        <v>-10000</v>
      </c>
      <c r="G16" s="31">
        <f t="shared" si="3"/>
        <v>65000</v>
      </c>
      <c r="H16" s="27">
        <f t="shared" si="4"/>
        <v>16393</v>
      </c>
      <c r="I16" s="28">
        <v>2448</v>
      </c>
      <c r="J16" s="29">
        <f t="shared" si="5"/>
        <v>0.14933203196486305</v>
      </c>
      <c r="K16" s="30">
        <v>48</v>
      </c>
      <c r="L16" s="28">
        <v>-10000</v>
      </c>
      <c r="M16" s="31">
        <f t="shared" si="6"/>
        <v>107504</v>
      </c>
    </row>
    <row r="17" spans="1:13" x14ac:dyDescent="0.25">
      <c r="A17" s="5" t="s">
        <v>32</v>
      </c>
      <c r="B17" s="37">
        <f t="shared" si="1"/>
        <v>16250</v>
      </c>
      <c r="C17" s="28">
        <v>1500</v>
      </c>
      <c r="D17" s="29">
        <f t="shared" si="2"/>
        <v>9.2307692307692313E-2</v>
      </c>
      <c r="E17" s="30">
        <v>40</v>
      </c>
      <c r="F17" s="28">
        <v>-10000</v>
      </c>
      <c r="G17" s="31">
        <f t="shared" si="3"/>
        <v>50000</v>
      </c>
      <c r="H17" s="27">
        <f t="shared" si="4"/>
        <v>16393</v>
      </c>
      <c r="I17" s="28">
        <v>1352</v>
      </c>
      <c r="J17" s="29">
        <f t="shared" si="5"/>
        <v>8.247422680412371E-2</v>
      </c>
      <c r="K17" s="30">
        <v>24</v>
      </c>
      <c r="L17" s="28">
        <v>-20000</v>
      </c>
      <c r="M17" s="31">
        <f t="shared" si="6"/>
        <v>12448</v>
      </c>
    </row>
    <row r="18" spans="1:13" x14ac:dyDescent="0.25">
      <c r="A18" s="5" t="s">
        <v>33</v>
      </c>
      <c r="B18" s="37">
        <f t="shared" si="1"/>
        <v>16250</v>
      </c>
      <c r="C18" s="28">
        <v>1500</v>
      </c>
      <c r="D18" s="29">
        <f t="shared" si="2"/>
        <v>9.2307692307692313E-2</v>
      </c>
      <c r="E18" s="30">
        <v>18</v>
      </c>
      <c r="F18" s="28">
        <v>-10000</v>
      </c>
      <c r="G18" s="31">
        <f t="shared" si="3"/>
        <v>17000</v>
      </c>
      <c r="H18" s="27">
        <f t="shared" si="4"/>
        <v>16393</v>
      </c>
      <c r="I18" s="28">
        <v>1732</v>
      </c>
      <c r="J18" s="29">
        <f t="shared" si="5"/>
        <v>0.10565485268102238</v>
      </c>
      <c r="K18" s="30">
        <v>31</v>
      </c>
      <c r="L18" s="28">
        <v>-20000</v>
      </c>
      <c r="M18" s="31">
        <f t="shared" si="6"/>
        <v>33692</v>
      </c>
    </row>
    <row r="19" spans="1:13" x14ac:dyDescent="0.25">
      <c r="A19" s="5" t="s">
        <v>34</v>
      </c>
      <c r="B19" s="37">
        <f t="shared" si="1"/>
        <v>16250</v>
      </c>
      <c r="C19" s="28">
        <v>1750</v>
      </c>
      <c r="D19" s="29">
        <f t="shared" si="2"/>
        <v>0.1076923076923077</v>
      </c>
      <c r="E19" s="30">
        <v>42</v>
      </c>
      <c r="F19" s="28">
        <v>-10000</v>
      </c>
      <c r="G19" s="31">
        <f t="shared" si="3"/>
        <v>63500</v>
      </c>
      <c r="H19" s="27">
        <f t="shared" si="4"/>
        <v>16393</v>
      </c>
      <c r="I19" s="28">
        <v>1693</v>
      </c>
      <c r="J19" s="29">
        <f t="shared" si="5"/>
        <v>0.10327578844628806</v>
      </c>
      <c r="K19" s="30">
        <v>23</v>
      </c>
      <c r="L19" s="28">
        <v>-10000</v>
      </c>
      <c r="M19" s="31">
        <f t="shared" si="6"/>
        <v>28939</v>
      </c>
    </row>
    <row r="20" spans="1:13" x14ac:dyDescent="0.25">
      <c r="A20" s="5" t="s">
        <v>35</v>
      </c>
      <c r="B20" s="37">
        <f t="shared" si="1"/>
        <v>16250</v>
      </c>
      <c r="C20" s="28">
        <v>1750</v>
      </c>
      <c r="D20" s="29">
        <f t="shared" si="2"/>
        <v>0.1076923076923077</v>
      </c>
      <c r="E20" s="30">
        <v>35</v>
      </c>
      <c r="F20" s="28">
        <v>-10000</v>
      </c>
      <c r="G20" s="31">
        <f t="shared" si="3"/>
        <v>51250</v>
      </c>
      <c r="H20" s="27">
        <f t="shared" si="4"/>
        <v>16393</v>
      </c>
      <c r="I20" s="28">
        <v>1787</v>
      </c>
      <c r="J20" s="29">
        <f t="shared" si="5"/>
        <v>0.10900994326846825</v>
      </c>
      <c r="K20" s="30">
        <v>50</v>
      </c>
      <c r="L20" s="28">
        <v>-20000</v>
      </c>
      <c r="M20" s="31">
        <f t="shared" si="6"/>
        <v>69350</v>
      </c>
    </row>
    <row r="21" spans="1:13" x14ac:dyDescent="0.25">
      <c r="A21" s="5" t="s">
        <v>36</v>
      </c>
      <c r="B21" s="37">
        <f t="shared" si="1"/>
        <v>16250</v>
      </c>
      <c r="C21" s="28">
        <v>1750</v>
      </c>
      <c r="D21" s="29">
        <f t="shared" si="2"/>
        <v>0.1076923076923077</v>
      </c>
      <c r="E21" s="30">
        <v>48</v>
      </c>
      <c r="F21" s="28">
        <v>-10000</v>
      </c>
      <c r="G21" s="31">
        <f t="shared" si="3"/>
        <v>74000</v>
      </c>
      <c r="H21" s="27">
        <f t="shared" si="4"/>
        <v>16393</v>
      </c>
      <c r="I21" s="28">
        <v>1442</v>
      </c>
      <c r="J21" s="29">
        <f t="shared" si="5"/>
        <v>8.7964375038126028E-2</v>
      </c>
      <c r="K21" s="30">
        <v>60</v>
      </c>
      <c r="L21" s="28">
        <v>-20000</v>
      </c>
      <c r="M21" s="31">
        <f t="shared" si="6"/>
        <v>66520</v>
      </c>
    </row>
    <row r="22" spans="1:13" x14ac:dyDescent="0.25">
      <c r="A22" s="5" t="s">
        <v>37</v>
      </c>
      <c r="B22" s="37">
        <f t="shared" si="1"/>
        <v>16250</v>
      </c>
      <c r="C22" s="28">
        <v>1750</v>
      </c>
      <c r="D22" s="29">
        <f t="shared" si="2"/>
        <v>0.1076923076923077</v>
      </c>
      <c r="E22" s="30">
        <v>24</v>
      </c>
      <c r="F22" s="28">
        <v>-10000</v>
      </c>
      <c r="G22" s="31">
        <f t="shared" si="3"/>
        <v>32000</v>
      </c>
      <c r="H22" s="27">
        <f t="shared" si="4"/>
        <v>16393</v>
      </c>
      <c r="I22" s="28">
        <v>1925</v>
      </c>
      <c r="J22" s="29">
        <f t="shared" si="5"/>
        <v>0.11742817056060513</v>
      </c>
      <c r="K22" s="30">
        <v>39</v>
      </c>
      <c r="L22" s="28">
        <v>-10000</v>
      </c>
      <c r="M22" s="31">
        <f t="shared" si="6"/>
        <v>65075</v>
      </c>
    </row>
    <row r="23" spans="1:13" x14ac:dyDescent="0.25">
      <c r="A23" s="5" t="s">
        <v>38</v>
      </c>
      <c r="B23" s="38">
        <f t="shared" si="1"/>
        <v>16250</v>
      </c>
      <c r="C23" s="33">
        <v>1750</v>
      </c>
      <c r="D23" s="34">
        <f t="shared" si="2"/>
        <v>0.1076923076923077</v>
      </c>
      <c r="E23" s="35">
        <v>20</v>
      </c>
      <c r="F23" s="33">
        <v>-10000</v>
      </c>
      <c r="G23" s="36">
        <f t="shared" si="3"/>
        <v>25000</v>
      </c>
      <c r="H23" s="32">
        <f t="shared" si="4"/>
        <v>16393</v>
      </c>
      <c r="I23" s="33">
        <v>1432</v>
      </c>
      <c r="J23" s="34">
        <f t="shared" si="5"/>
        <v>8.7354358567681326E-2</v>
      </c>
      <c r="K23" s="35">
        <v>44</v>
      </c>
      <c r="L23" s="33">
        <v>-20000</v>
      </c>
      <c r="M23" s="36">
        <f t="shared" si="6"/>
        <v>43008</v>
      </c>
    </row>
    <row r="24" spans="1:13" x14ac:dyDescent="0.25">
      <c r="C24" s="26">
        <f>SUM(C14:C23)</f>
        <v>16250</v>
      </c>
      <c r="D24" s="1">
        <f>SUM(D14:D23)</f>
        <v>1.0000000000000002</v>
      </c>
      <c r="G24" s="2">
        <f>SUM(G14:G23)</f>
        <v>468750</v>
      </c>
      <c r="I24" s="26">
        <f>SUM(I14:I23)</f>
        <v>16393</v>
      </c>
      <c r="J24" s="1">
        <f>SUM(J14:J23)</f>
        <v>1</v>
      </c>
      <c r="M24" s="2">
        <f>SUM(M14:M23)</f>
        <v>481040</v>
      </c>
    </row>
  </sheetData>
  <mergeCells count="1">
    <mergeCell ref="A8:A10"/>
  </mergeCells>
  <hyperlinks>
    <hyperlink ref="A1:E1" r:id="rId1" display="Файл скачан с сайта excel2.ru &gt;&gt;&gt;"/>
    <hyperlink ref="F1" r:id="rId2" display="Файл скачан с сайта excel2.ru &gt;&gt;&gt;"/>
    <hyperlink ref="G1" r:id="rId3" display="Файл скачан с сайта excel2.ru &gt;&gt;&gt;"/>
    <hyperlink ref="H1" r:id="rId4" display="Файл скачан с сайта excel2.ru &gt;&gt;&gt;"/>
    <hyperlink ref="I1" r:id="rId5" display="Файл скачан с сайта excel2.ru &gt;&gt;&gt;"/>
    <hyperlink ref="J1" r:id="rId6" display="Файл скачан с сайта excel2.ru &gt;&gt;&gt;"/>
    <hyperlink ref="K1" r:id="rId7" display="Файл скачан с сайта excel2.ru &gt;&gt;&gt;"/>
    <hyperlink ref="L1" r:id="rId8" display="Файл скачан с сайта excel2.ru &gt;&gt;&gt;"/>
    <hyperlink ref="M1" r:id="rId9" display="Файл скачан с сайта excel2.ru &gt;&gt;&gt;"/>
    <hyperlink ref="A2" r:id="rId1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ДФА</vt:lpstr>
      <vt:lpstr>таблица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Обычный</dc:creator>
  <cp:lastModifiedBy>УУУУУ</cp:lastModifiedBy>
  <dcterms:created xsi:type="dcterms:W3CDTF">2018-02-06T17:51:02Z</dcterms:created>
  <dcterms:modified xsi:type="dcterms:W3CDTF">2018-02-20T15:29:37Z</dcterms:modified>
</cp:coreProperties>
</file>