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854"/>
  </bookViews>
  <sheets>
    <sheet name="Исходная таблица" sheetId="10" r:id="rId1"/>
    <sheet name="Сводная таблица" sheetId="28" r:id="rId2"/>
    <sheet name="Исходная таблица (2)" sheetId="36" r:id="rId3"/>
    <sheet name="Сводная таблица2" sheetId="38" r:id="rId4"/>
    <sheet name="EXCEL2.RU" sheetId="25" r:id="rId5"/>
    <sheet name="EXCEL2.RU (2)" sheetId="26" state="veryHidden" r:id="rId6"/>
    <sheet name="Лист7" sheetId="18" state="hidden" r:id="rId7"/>
  </sheets>
  <definedNames>
    <definedName name="anscount" hidden="1">2</definedName>
    <definedName name="limcount" hidden="1">2</definedName>
    <definedName name="sencount" hidden="1">4</definedName>
  </definedNames>
  <calcPr calcId="145621"/>
  <pivotCaches>
    <pivotCache cacheId="30" r:id="rId8"/>
    <pivotCache cacheId="50" r:id="rId9"/>
  </pivotCaches>
</workbook>
</file>

<file path=xl/calcChain.xml><?xml version="1.0" encoding="utf-8"?>
<calcChain xmlns="http://schemas.openxmlformats.org/spreadsheetml/2006/main">
  <c r="F7" i="36" l="1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C41" i="36"/>
  <c r="B41" i="36"/>
  <c r="C40" i="36"/>
  <c r="B40" i="36"/>
  <c r="C39" i="36"/>
  <c r="B39" i="36"/>
  <c r="C38" i="36"/>
  <c r="B38" i="36"/>
  <c r="C37" i="36"/>
  <c r="B37" i="36"/>
  <c r="C36" i="36"/>
  <c r="B36" i="36"/>
  <c r="C35" i="36"/>
  <c r="B35" i="36"/>
  <c r="C34" i="36"/>
  <c r="B34" i="36"/>
  <c r="C33" i="36"/>
  <c r="B33" i="36"/>
  <c r="C32" i="36"/>
  <c r="B32" i="36"/>
  <c r="C31" i="36"/>
  <c r="B31" i="36"/>
  <c r="C30" i="36"/>
  <c r="B30" i="36"/>
  <c r="C29" i="36"/>
  <c r="B29" i="36"/>
  <c r="C28" i="36"/>
  <c r="B28" i="36"/>
  <c r="C27" i="36"/>
  <c r="B27" i="36"/>
  <c r="C26" i="36"/>
  <c r="B26" i="36"/>
  <c r="C25" i="36"/>
  <c r="B25" i="36"/>
  <c r="C24" i="36"/>
  <c r="B24" i="36"/>
  <c r="C23" i="36"/>
  <c r="B23" i="36"/>
  <c r="C22" i="36"/>
  <c r="B22" i="36"/>
  <c r="C21" i="36"/>
  <c r="B21" i="36"/>
  <c r="C20" i="36"/>
  <c r="B20" i="36"/>
  <c r="C19" i="36"/>
  <c r="B19" i="36"/>
  <c r="C18" i="36"/>
  <c r="B18" i="36"/>
  <c r="C17" i="36"/>
  <c r="B17" i="36"/>
  <c r="C16" i="36"/>
  <c r="B16" i="36"/>
  <c r="C15" i="36"/>
  <c r="B15" i="36"/>
  <c r="C14" i="36"/>
  <c r="B14" i="36"/>
  <c r="C13" i="36"/>
  <c r="B13" i="36"/>
  <c r="C12" i="36"/>
  <c r="B12" i="36"/>
  <c r="C11" i="36"/>
  <c r="B11" i="36"/>
  <c r="C10" i="36"/>
  <c r="B10" i="36"/>
  <c r="C9" i="36"/>
  <c r="B9" i="36"/>
  <c r="C8" i="36"/>
  <c r="B8" i="36"/>
  <c r="C7" i="36"/>
  <c r="B7" i="36"/>
  <c r="G10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B8" i="10"/>
  <c r="I10" i="28" s="1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7" i="10"/>
  <c r="H10" i="28" l="1"/>
  <c r="J10" i="28" s="1"/>
</calcChain>
</file>

<file path=xl/sharedStrings.xml><?xml version="1.0" encoding="utf-8"?>
<sst xmlns="http://schemas.openxmlformats.org/spreadsheetml/2006/main" count="47" uniqueCount="28">
  <si>
    <t>Названия строк</t>
  </si>
  <si>
    <t>Названия столбцов</t>
  </si>
  <si>
    <t>Значения</t>
  </si>
  <si>
    <t>Фильтр отчета</t>
  </si>
  <si>
    <t>Действия:</t>
  </si>
  <si>
    <t>1. Выделите любую ячейку таблицы</t>
  </si>
  <si>
    <t>3. Нажмите ОК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</si>
  <si>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</si>
  <si>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</si>
  <si>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</si>
  <si>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</si>
  <si>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</si>
  <si>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Общий итог</t>
  </si>
  <si>
    <t>Месяц продаж</t>
  </si>
  <si>
    <t>Продано, руб.</t>
  </si>
  <si>
    <t>Номер месяца</t>
  </si>
  <si>
    <t>Год</t>
  </si>
  <si>
    <t>План, руб.</t>
  </si>
  <si>
    <t>Вычисляемое поле в Сводных таблицах в MS Excel</t>
  </si>
  <si>
    <t>Исходные данные</t>
  </si>
  <si>
    <t>2. В меню Работа с таблицами/ Конструктор/ Сервис выберите пункт Сводная таблица (или в меню Вставка/ Таблицы/ Сводная таблица)</t>
  </si>
  <si>
    <t>Сводная таблица</t>
  </si>
  <si>
    <t>Месяцы</t>
  </si>
  <si>
    <t>Процент Выполнения плана</t>
  </si>
  <si>
    <t>Годы</t>
  </si>
  <si>
    <t>Исходные данные с дополнительным полем (замена Вычисляемого поля)</t>
  </si>
  <si>
    <t>ПроцентВыполненияСт</t>
  </si>
  <si>
    <t>Сумма по полю ПроцентВыполненияСт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</si>
</sst>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9" formatCode="[$-419]mmmyy;@"/>
    <numFmt numFmtId="174" formatCode="0.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NumberFormat="1"/>
    <xf numFmtId="14" fontId="0" fillId="0" borderId="0" xfId="0" applyNumberFormat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6" fillId="2" borderId="0" xfId="4" applyFont="1" applyFill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pivotButton="1"/>
    <xf numFmtId="1" fontId="0" fillId="0" borderId="0" xfId="0" applyNumberFormat="1"/>
    <xf numFmtId="43" fontId="0" fillId="0" borderId="0" xfId="8" applyFont="1"/>
    <xf numFmtId="0" fontId="0" fillId="5" borderId="0" xfId="0" applyFont="1" applyFill="1"/>
    <xf numFmtId="169" fontId="0" fillId="0" borderId="0" xfId="0" applyNumberFormat="1"/>
    <xf numFmtId="43" fontId="0" fillId="0" borderId="0" xfId="0" applyNumberFormat="1"/>
    <xf numFmtId="1" fontId="0" fillId="0" borderId="0" xfId="0" applyNumberFormat="1" applyAlignment="1">
      <alignment horizontal="left"/>
    </xf>
    <xf numFmtId="10" fontId="0" fillId="0" borderId="0" xfId="0" applyNumberFormat="1"/>
    <xf numFmtId="0" fontId="0" fillId="0" borderId="0" xfId="0" pivotButton="1" applyAlignment="1">
      <alignment wrapText="1"/>
    </xf>
    <xf numFmtId="174" fontId="0" fillId="0" borderId="0" xfId="0" applyNumberFormat="1"/>
    <xf numFmtId="10" fontId="0" fillId="0" borderId="0" xfId="8" applyNumberFormat="1" applyFont="1"/>
    <xf numFmtId="0" fontId="13" fillId="0" borderId="0" xfId="0" applyFont="1"/>
  </cellXfs>
  <cellStyles count="9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  <cellStyle name="Финансовый" xfId="8" builtinId="3"/>
  </cellStyles>
  <dxfs count="13">
    <dxf>
      <numFmt numFmtId="14" formatCode="0.0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0" formatCode="General"/>
    </dxf>
    <dxf>
      <numFmt numFmtId="0" formatCode="General"/>
    </dxf>
    <dxf>
      <numFmt numFmtId="1" formatCode="0"/>
    </dxf>
    <dxf>
      <numFmt numFmtId="169" formatCode="[$-419]mmmyy;@"/>
    </dxf>
    <dxf>
      <numFmt numFmtId="14" formatCode="0.00%"/>
    </dxf>
    <dxf>
      <alignment wrapText="1" readingOrder="0"/>
    </dxf>
    <dxf>
      <numFmt numFmtId="0" formatCode="General"/>
    </dxf>
    <dxf>
      <numFmt numFmtId="169" formatCode="[$-419]mmmyy;@"/>
    </dxf>
    <dxf>
      <numFmt numFmtId="0" formatCode="General"/>
    </dxf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'Исходная таблица'!$A$4</c:f>
          <c:strCache>
            <c:ptCount val="1"/>
            <c:pt idx="0">
              <c:v>Исходные данные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040213441788246"/>
          <c:y val="0.17406729318070246"/>
          <c:w val="0.83757584356009551"/>
          <c:h val="0.62279234536488559"/>
        </c:manualLayout>
      </c:layout>
      <c:lineChart>
        <c:grouping val="standard"/>
        <c:varyColors val="0"/>
        <c:ser>
          <c:idx val="2"/>
          <c:order val="0"/>
          <c:tx>
            <c:strRef>
              <c:f>'Исходная таблица'!$E$6</c:f>
              <c:strCache>
                <c:ptCount val="1"/>
                <c:pt idx="0">
                  <c:v>Продано, руб.</c:v>
                </c:pt>
              </c:strCache>
            </c:strRef>
          </c:tx>
          <c:marker>
            <c:symbol val="none"/>
          </c:marker>
          <c:cat>
            <c:numRef>
              <c:f>'Исходная таблица'!$A$7:$A$41</c:f>
              <c:numCache>
                <c:formatCode>[$-419]mmmyy;@</c:formatCode>
                <c:ptCount val="35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</c:numCache>
            </c:numRef>
          </c:cat>
          <c:val>
            <c:numRef>
              <c:f>'Исходная таблица'!$E$7:$E$41</c:f>
              <c:numCache>
                <c:formatCode>_(* #,##0.00_);_(* \(#,##0.00\);_(* "-"??_);_(@_)</c:formatCode>
                <c:ptCount val="35"/>
                <c:pt idx="0">
                  <c:v>7240.9976000000006</c:v>
                </c:pt>
                <c:pt idx="1">
                  <c:v>19727.626400000001</c:v>
                </c:pt>
                <c:pt idx="2">
                  <c:v>19848.439600000002</c:v>
                </c:pt>
                <c:pt idx="3">
                  <c:v>36992.222399999999</c:v>
                </c:pt>
                <c:pt idx="4">
                  <c:v>43200.462</c:v>
                </c:pt>
                <c:pt idx="5">
                  <c:v>65453.474000000002</c:v>
                </c:pt>
                <c:pt idx="6">
                  <c:v>60730.067600000002</c:v>
                </c:pt>
                <c:pt idx="7">
                  <c:v>80711.012000000002</c:v>
                </c:pt>
                <c:pt idx="8">
                  <c:v>105150.35320000001</c:v>
                </c:pt>
                <c:pt idx="9">
                  <c:v>135022.39120000001</c:v>
                </c:pt>
                <c:pt idx="10">
                  <c:v>158136.6844</c:v>
                </c:pt>
                <c:pt idx="11">
                  <c:v>195619.954</c:v>
                </c:pt>
                <c:pt idx="12">
                  <c:v>219287.6496</c:v>
                </c:pt>
                <c:pt idx="13">
                  <c:v>200319.97720000002</c:v>
                </c:pt>
                <c:pt idx="14">
                  <c:v>151410.11720000001</c:v>
                </c:pt>
                <c:pt idx="15">
                  <c:v>183152.8112</c:v>
                </c:pt>
                <c:pt idx="16">
                  <c:v>187973.6476</c:v>
                </c:pt>
                <c:pt idx="17">
                  <c:v>211419.2028</c:v>
                </c:pt>
                <c:pt idx="18">
                  <c:v>182408.446</c:v>
                </c:pt>
                <c:pt idx="19">
                  <c:v>205199.27160000001</c:v>
                </c:pt>
                <c:pt idx="20">
                  <c:v>202954.48440000002</c:v>
                </c:pt>
                <c:pt idx="21">
                  <c:v>241778.39080000002</c:v>
                </c:pt>
                <c:pt idx="22">
                  <c:v>259397.84720000002</c:v>
                </c:pt>
                <c:pt idx="23">
                  <c:v>240914.18080000003</c:v>
                </c:pt>
                <c:pt idx="24">
                  <c:v>293511.54519999999</c:v>
                </c:pt>
                <c:pt idx="25">
                  <c:v>310731.98080000002</c:v>
                </c:pt>
                <c:pt idx="26">
                  <c:v>186964.27280000001</c:v>
                </c:pt>
                <c:pt idx="27">
                  <c:v>238637.2476</c:v>
                </c:pt>
                <c:pt idx="28">
                  <c:v>243313.88760000002</c:v>
                </c:pt>
                <c:pt idx="29">
                  <c:v>219805.97720000002</c:v>
                </c:pt>
                <c:pt idx="30">
                  <c:v>235028.44040000002</c:v>
                </c:pt>
                <c:pt idx="31">
                  <c:v>215117.64560000002</c:v>
                </c:pt>
                <c:pt idx="32">
                  <c:v>226435.11440000002</c:v>
                </c:pt>
                <c:pt idx="33">
                  <c:v>280902.38160000002</c:v>
                </c:pt>
                <c:pt idx="34">
                  <c:v>258805.25760000001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'Исходная таблица'!$D$6</c:f>
              <c:strCache>
                <c:ptCount val="1"/>
                <c:pt idx="0">
                  <c:v>План, руб.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'Исходная таблица'!$A$7:$A$41</c:f>
              <c:numCache>
                <c:formatCode>[$-419]mmmyy;@</c:formatCode>
                <c:ptCount val="35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</c:numCache>
            </c:numRef>
          </c:cat>
          <c:val>
            <c:numRef>
              <c:f>'Исходная таблица'!$D$7:$D$41</c:f>
              <c:numCache>
                <c:formatCode>_(* #,##0.00_);_(* \(#,##0.00\);_(* "-"??_);_(@_)</c:formatCode>
                <c:ptCount val="35"/>
                <c:pt idx="0">
                  <c:v>50868.214898014441</c:v>
                </c:pt>
                <c:pt idx="1">
                  <c:v>58560.77774393931</c:v>
                </c:pt>
                <c:pt idx="2">
                  <c:v>66005.193401288241</c:v>
                </c:pt>
                <c:pt idx="3">
                  <c:v>73697.75624721311</c:v>
                </c:pt>
                <c:pt idx="4">
                  <c:v>81390.319093139842</c:v>
                </c:pt>
                <c:pt idx="5">
                  <c:v>88586.587561909109</c:v>
                </c:pt>
                <c:pt idx="6">
                  <c:v>96279.150407835841</c:v>
                </c:pt>
                <c:pt idx="7">
                  <c:v>103723.56606518291</c:v>
                </c:pt>
                <c:pt idx="8">
                  <c:v>111416.12891110964</c:v>
                </c:pt>
                <c:pt idx="9">
                  <c:v>118860.54456845671</c:v>
                </c:pt>
                <c:pt idx="10">
                  <c:v>126553.10741438158</c:v>
                </c:pt>
                <c:pt idx="11">
                  <c:v>134245.67026030831</c:v>
                </c:pt>
                <c:pt idx="12">
                  <c:v>141690.08591765538</c:v>
                </c:pt>
                <c:pt idx="13">
                  <c:v>149382.64876358211</c:v>
                </c:pt>
                <c:pt idx="14">
                  <c:v>156827.06442092918</c:v>
                </c:pt>
                <c:pt idx="15">
                  <c:v>164519.62726685591</c:v>
                </c:pt>
                <c:pt idx="16">
                  <c:v>172212.19011278078</c:v>
                </c:pt>
                <c:pt idx="17">
                  <c:v>179160.31139297225</c:v>
                </c:pt>
                <c:pt idx="18">
                  <c:v>186852.87423889898</c:v>
                </c:pt>
                <c:pt idx="19">
                  <c:v>194297.28989624605</c:v>
                </c:pt>
                <c:pt idx="20">
                  <c:v>201989.85274217278</c:v>
                </c:pt>
                <c:pt idx="21">
                  <c:v>209434.26839951985</c:v>
                </c:pt>
                <c:pt idx="22">
                  <c:v>217126.83124544658</c:v>
                </c:pt>
                <c:pt idx="23">
                  <c:v>224819.39409137145</c:v>
                </c:pt>
                <c:pt idx="24">
                  <c:v>232263.80974872038</c:v>
                </c:pt>
                <c:pt idx="25">
                  <c:v>239956.37259464525</c:v>
                </c:pt>
                <c:pt idx="26">
                  <c:v>247400.78825199418</c:v>
                </c:pt>
                <c:pt idx="27">
                  <c:v>255093.35109791905</c:v>
                </c:pt>
                <c:pt idx="28">
                  <c:v>262785.91394384578</c:v>
                </c:pt>
                <c:pt idx="29">
                  <c:v>269734.03522403724</c:v>
                </c:pt>
                <c:pt idx="30">
                  <c:v>277426.59806996211</c:v>
                </c:pt>
                <c:pt idx="31">
                  <c:v>284871.01372730918</c:v>
                </c:pt>
                <c:pt idx="32">
                  <c:v>292563.57657323591</c:v>
                </c:pt>
                <c:pt idx="33">
                  <c:v>300007.99223058298</c:v>
                </c:pt>
                <c:pt idx="34">
                  <c:v>307700.55507650971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48384"/>
        <c:axId val="51649920"/>
      </c:lineChart>
      <c:dateAx>
        <c:axId val="51648384"/>
        <c:scaling>
          <c:orientation val="minMax"/>
        </c:scaling>
        <c:delete val="0"/>
        <c:axPos val="b"/>
        <c:numFmt formatCode="[$-419]mmmyy;@" sourceLinked="1"/>
        <c:majorTickMark val="out"/>
        <c:minorTickMark val="none"/>
        <c:tickLblPos val="nextTo"/>
        <c:crossAx val="51649920"/>
        <c:crosses val="autoZero"/>
        <c:auto val="1"/>
        <c:lblOffset val="100"/>
        <c:baseTimeUnit val="months"/>
        <c:majorUnit val="6"/>
        <c:majorTimeUnit val="months"/>
      </c:dateAx>
      <c:valAx>
        <c:axId val="516499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51648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17</xdr:col>
      <xdr:colOff>0</xdr:colOff>
      <xdr:row>25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бычный" refreshedDate="43526.779718981481" createdVersion="4" refreshedVersion="4" minRefreshableVersion="3" recordCount="35">
  <cacheSource type="worksheet">
    <worksheetSource name="Исходная_Таблица"/>
  </cacheSource>
  <cacheFields count="6">
    <cacheField name="Месяц продаж" numFmtId="169">
      <sharedItems containsSemiMixedTypes="0" containsNonDate="0" containsDate="1" containsString="0" minDate="2011-10-01T00:00:00" maxDate="2014-08-02T00:00:00"/>
    </cacheField>
    <cacheField name="Номер месяца" numFmtId="1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Год" numFmtId="0">
      <sharedItems containsSemiMixedTypes="0" containsString="0" containsNumber="1" containsInteger="1" minValue="2011" maxValue="2014" count="4">
        <n v="2011"/>
        <n v="2012"/>
        <n v="2013"/>
        <n v="2014"/>
      </sharedItems>
    </cacheField>
    <cacheField name="План, руб." numFmtId="43">
      <sharedItems containsSemiMixedTypes="0" containsString="0" containsNumber="1" minValue="50868.214898014441" maxValue="307700.55507650971"/>
    </cacheField>
    <cacheField name="Продано, руб." numFmtId="43">
      <sharedItems containsSemiMixedTypes="0" containsString="0" containsNumber="1" minValue="7240.9976000000006" maxValue="310731.98080000002"/>
    </cacheField>
    <cacheField name="ПроцентВыполнения" numFmtId="0" formula="'Продано, руб.'/'План, руб.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Обычный" refreshedDate="43526.780788194446" createdVersion="4" refreshedVersion="4" minRefreshableVersion="3" recordCount="35">
  <cacheSource type="worksheet">
    <worksheetSource name="Исходная_Таблица6"/>
  </cacheSource>
  <cacheFields count="6">
    <cacheField name="Месяц продаж" numFmtId="169">
      <sharedItems containsSemiMixedTypes="0" containsNonDate="0" containsDate="1" containsString="0" minDate="2011-10-01T00:00:00" maxDate="2014-08-02T00:00:00"/>
    </cacheField>
    <cacheField name="Номер месяца" numFmtId="1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Год" numFmtId="0">
      <sharedItems containsSemiMixedTypes="0" containsString="0" containsNumber="1" containsInteger="1" minValue="2011" maxValue="2014" count="4">
        <n v="2011"/>
        <n v="2012"/>
        <n v="2013"/>
        <n v="2014"/>
      </sharedItems>
    </cacheField>
    <cacheField name="План, руб." numFmtId="43">
      <sharedItems containsSemiMixedTypes="0" containsString="0" containsNumber="1" minValue="50868.214898014441" maxValue="307700.55507650971"/>
    </cacheField>
    <cacheField name="Продано, руб." numFmtId="43">
      <sharedItems containsSemiMixedTypes="0" containsString="0" containsNumber="1" minValue="7240.9976000000006" maxValue="310731.98080000002"/>
    </cacheField>
    <cacheField name="ПроцентВыполненияСт" numFmtId="10">
      <sharedItems containsSemiMixedTypes="0" containsString="0" containsNumber="1" minValue="0.14234817586025889" maxValue="1.54765697387918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d v="2011-10-01T00:00:00"/>
    <x v="0"/>
    <x v="0"/>
    <n v="50868.214898014441"/>
    <n v="7240.9976000000006"/>
  </r>
  <r>
    <d v="2011-11-01T00:00:00"/>
    <x v="1"/>
    <x v="0"/>
    <n v="58560.77774393931"/>
    <n v="19727.626400000001"/>
  </r>
  <r>
    <d v="2011-12-01T00:00:00"/>
    <x v="2"/>
    <x v="0"/>
    <n v="66005.193401288241"/>
    <n v="19848.439600000002"/>
  </r>
  <r>
    <d v="2012-01-01T00:00:00"/>
    <x v="3"/>
    <x v="1"/>
    <n v="73697.75624721311"/>
    <n v="36992.222399999999"/>
  </r>
  <r>
    <d v="2012-02-01T00:00:00"/>
    <x v="4"/>
    <x v="1"/>
    <n v="81390.319093139842"/>
    <n v="43200.462"/>
  </r>
  <r>
    <d v="2012-03-01T00:00:00"/>
    <x v="5"/>
    <x v="1"/>
    <n v="88586.587561909109"/>
    <n v="65453.474000000002"/>
  </r>
  <r>
    <d v="2012-04-01T00:00:00"/>
    <x v="6"/>
    <x v="1"/>
    <n v="96279.150407835841"/>
    <n v="60730.067600000002"/>
  </r>
  <r>
    <d v="2012-05-01T00:00:00"/>
    <x v="7"/>
    <x v="1"/>
    <n v="103723.56606518291"/>
    <n v="80711.012000000002"/>
  </r>
  <r>
    <d v="2012-06-01T00:00:00"/>
    <x v="8"/>
    <x v="1"/>
    <n v="111416.12891110964"/>
    <n v="105150.35320000001"/>
  </r>
  <r>
    <d v="2012-07-01T00:00:00"/>
    <x v="9"/>
    <x v="1"/>
    <n v="118860.54456845671"/>
    <n v="135022.39120000001"/>
  </r>
  <r>
    <d v="2012-08-01T00:00:00"/>
    <x v="10"/>
    <x v="1"/>
    <n v="126553.10741438158"/>
    <n v="158136.6844"/>
  </r>
  <r>
    <d v="2012-09-01T00:00:00"/>
    <x v="11"/>
    <x v="1"/>
    <n v="134245.67026030831"/>
    <n v="195619.954"/>
  </r>
  <r>
    <d v="2012-10-01T00:00:00"/>
    <x v="0"/>
    <x v="1"/>
    <n v="141690.08591765538"/>
    <n v="219287.6496"/>
  </r>
  <r>
    <d v="2012-11-01T00:00:00"/>
    <x v="1"/>
    <x v="1"/>
    <n v="149382.64876358211"/>
    <n v="200319.97720000002"/>
  </r>
  <r>
    <d v="2012-12-01T00:00:00"/>
    <x v="2"/>
    <x v="1"/>
    <n v="156827.06442092918"/>
    <n v="151410.11720000001"/>
  </r>
  <r>
    <d v="2013-01-01T00:00:00"/>
    <x v="3"/>
    <x v="2"/>
    <n v="164519.62726685591"/>
    <n v="183152.8112"/>
  </r>
  <r>
    <d v="2013-02-01T00:00:00"/>
    <x v="4"/>
    <x v="2"/>
    <n v="172212.19011278078"/>
    <n v="187973.6476"/>
  </r>
  <r>
    <d v="2013-03-01T00:00:00"/>
    <x v="5"/>
    <x v="2"/>
    <n v="179160.31139297225"/>
    <n v="211419.2028"/>
  </r>
  <r>
    <d v="2013-04-01T00:00:00"/>
    <x v="6"/>
    <x v="2"/>
    <n v="186852.87423889898"/>
    <n v="182408.446"/>
  </r>
  <r>
    <d v="2013-05-01T00:00:00"/>
    <x v="7"/>
    <x v="2"/>
    <n v="194297.28989624605"/>
    <n v="205199.27160000001"/>
  </r>
  <r>
    <d v="2013-06-01T00:00:00"/>
    <x v="8"/>
    <x v="2"/>
    <n v="201989.85274217278"/>
    <n v="202954.48440000002"/>
  </r>
  <r>
    <d v="2013-07-01T00:00:00"/>
    <x v="9"/>
    <x v="2"/>
    <n v="209434.26839951985"/>
    <n v="241778.39080000002"/>
  </r>
  <r>
    <d v="2013-08-01T00:00:00"/>
    <x v="10"/>
    <x v="2"/>
    <n v="217126.83124544658"/>
    <n v="259397.84720000002"/>
  </r>
  <r>
    <d v="2013-09-01T00:00:00"/>
    <x v="11"/>
    <x v="2"/>
    <n v="224819.39409137145"/>
    <n v="240914.18080000003"/>
  </r>
  <r>
    <d v="2013-10-01T00:00:00"/>
    <x v="0"/>
    <x v="2"/>
    <n v="232263.80974872038"/>
    <n v="293511.54519999999"/>
  </r>
  <r>
    <d v="2013-11-01T00:00:00"/>
    <x v="1"/>
    <x v="2"/>
    <n v="239956.37259464525"/>
    <n v="310731.98080000002"/>
  </r>
  <r>
    <d v="2013-12-01T00:00:00"/>
    <x v="2"/>
    <x v="2"/>
    <n v="247400.78825199418"/>
    <n v="186964.27280000001"/>
  </r>
  <r>
    <d v="2014-01-01T00:00:00"/>
    <x v="3"/>
    <x v="3"/>
    <n v="255093.35109791905"/>
    <n v="238637.2476"/>
  </r>
  <r>
    <d v="2014-02-01T00:00:00"/>
    <x v="4"/>
    <x v="3"/>
    <n v="262785.91394384578"/>
    <n v="243313.88760000002"/>
  </r>
  <r>
    <d v="2014-03-01T00:00:00"/>
    <x v="5"/>
    <x v="3"/>
    <n v="269734.03522403724"/>
    <n v="219805.97720000002"/>
  </r>
  <r>
    <d v="2014-04-01T00:00:00"/>
    <x v="6"/>
    <x v="3"/>
    <n v="277426.59806996211"/>
    <n v="235028.44040000002"/>
  </r>
  <r>
    <d v="2014-05-01T00:00:00"/>
    <x v="7"/>
    <x v="3"/>
    <n v="284871.01372730918"/>
    <n v="215117.64560000002"/>
  </r>
  <r>
    <d v="2014-06-01T00:00:00"/>
    <x v="8"/>
    <x v="3"/>
    <n v="292563.57657323591"/>
    <n v="226435.11440000002"/>
  </r>
  <r>
    <d v="2014-07-01T00:00:00"/>
    <x v="9"/>
    <x v="3"/>
    <n v="300007.99223058298"/>
    <n v="280902.38160000002"/>
  </r>
  <r>
    <d v="2014-08-01T00:00:00"/>
    <x v="10"/>
    <x v="3"/>
    <n v="307700.55507650971"/>
    <n v="258805.257600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">
  <r>
    <d v="2011-10-01T00:00:00"/>
    <x v="0"/>
    <x v="0"/>
    <n v="50868.214898014441"/>
    <n v="7240.9976000000006"/>
    <n v="0.14234817586025889"/>
  </r>
  <r>
    <d v="2011-11-01T00:00:00"/>
    <x v="1"/>
    <x v="0"/>
    <n v="58560.77774393931"/>
    <n v="19727.626400000001"/>
    <n v="0.33687439204206421"/>
  </r>
  <r>
    <d v="2011-12-01T00:00:00"/>
    <x v="2"/>
    <x v="0"/>
    <n v="66005.193401288241"/>
    <n v="19848.439600000002"/>
    <n v="0.30071027107410331"/>
  </r>
  <r>
    <d v="2012-01-01T00:00:00"/>
    <x v="3"/>
    <x v="1"/>
    <n v="73697.75624721311"/>
    <n v="36992.222399999999"/>
    <n v="0.50194502904420324"/>
  </r>
  <r>
    <d v="2012-02-01T00:00:00"/>
    <x v="4"/>
    <x v="1"/>
    <n v="81390.319093139842"/>
    <n v="43200.462"/>
    <n v="0.53078133224374158"/>
  </r>
  <r>
    <d v="2012-03-01T00:00:00"/>
    <x v="5"/>
    <x v="1"/>
    <n v="88586.587561909109"/>
    <n v="65453.474000000002"/>
    <n v="0.73886437892482948"/>
  </r>
  <r>
    <d v="2012-04-01T00:00:00"/>
    <x v="6"/>
    <x v="1"/>
    <n v="96279.150407835841"/>
    <n v="60730.067600000002"/>
    <n v="0.6307707052123861"/>
  </r>
  <r>
    <d v="2012-05-01T00:00:00"/>
    <x v="7"/>
    <x v="1"/>
    <n v="103723.56606518291"/>
    <n v="80711.012000000002"/>
    <n v="0.77813572230325023"/>
  </r>
  <r>
    <d v="2012-06-01T00:00:00"/>
    <x v="8"/>
    <x v="1"/>
    <n v="111416.12891110964"/>
    <n v="105150.35320000001"/>
    <n v="0.94376239982176535"/>
  </r>
  <r>
    <d v="2012-07-01T00:00:00"/>
    <x v="9"/>
    <x v="1"/>
    <n v="118860.54456845671"/>
    <n v="135022.39120000001"/>
    <n v="1.1359731834497446"/>
  </r>
  <r>
    <d v="2012-08-01T00:00:00"/>
    <x v="10"/>
    <x v="1"/>
    <n v="126553.10741438158"/>
    <n v="158136.6844"/>
    <n v="1.2495677714352926"/>
  </r>
  <r>
    <d v="2012-09-01T00:00:00"/>
    <x v="11"/>
    <x v="1"/>
    <n v="134245.67026030831"/>
    <n v="195619.954"/>
    <n v="1.4571788693123899"/>
  </r>
  <r>
    <d v="2012-10-01T00:00:00"/>
    <x v="0"/>
    <x v="1"/>
    <n v="141690.08591765538"/>
    <n v="219287.6496"/>
    <n v="1.5476569738791832"/>
  </r>
  <r>
    <d v="2012-11-01T00:00:00"/>
    <x v="1"/>
    <x v="1"/>
    <n v="149382.64876358211"/>
    <n v="200319.97720000002"/>
    <n v="1.3409855753530853"/>
  </r>
  <r>
    <d v="2012-12-01T00:00:00"/>
    <x v="2"/>
    <x v="1"/>
    <n v="156827.06442092918"/>
    <n v="151410.11720000001"/>
    <n v="0.96545910464542073"/>
  </r>
  <r>
    <d v="2013-01-01T00:00:00"/>
    <x v="3"/>
    <x v="2"/>
    <n v="164519.62726685591"/>
    <n v="183152.8112"/>
    <n v="1.113258121494042"/>
  </r>
  <r>
    <d v="2013-02-01T00:00:00"/>
    <x v="4"/>
    <x v="2"/>
    <n v="172212.19011278078"/>
    <n v="187973.6476"/>
    <n v="1.0915234715782729"/>
  </r>
  <r>
    <d v="2013-03-01T00:00:00"/>
    <x v="5"/>
    <x v="2"/>
    <n v="179160.31139297225"/>
    <n v="211419.2028"/>
    <n v="1.1800560132777997"/>
  </r>
  <r>
    <d v="2013-04-01T00:00:00"/>
    <x v="6"/>
    <x v="2"/>
    <n v="186852.87423889898"/>
    <n v="182408.446"/>
    <n v="0.97621429021628747"/>
  </r>
  <r>
    <d v="2013-05-01T00:00:00"/>
    <x v="7"/>
    <x v="2"/>
    <n v="194297.28989624605"/>
    <n v="205199.27160000001"/>
    <n v="1.0561097980809488"/>
  </r>
  <r>
    <d v="2013-06-01T00:00:00"/>
    <x v="8"/>
    <x v="2"/>
    <n v="201989.85274217278"/>
    <n v="202954.48440000002"/>
    <n v="1.0047756441461371"/>
  </r>
  <r>
    <d v="2013-07-01T00:00:00"/>
    <x v="9"/>
    <x v="2"/>
    <n v="209434.26839951985"/>
    <n v="241778.39080000002"/>
    <n v="1.1544356740071786"/>
  </r>
  <r>
    <d v="2013-08-01T00:00:00"/>
    <x v="10"/>
    <x v="2"/>
    <n v="217126.83124544658"/>
    <n v="259397.84720000002"/>
    <n v="1.1946835207426254"/>
  </r>
  <r>
    <d v="2013-09-01T00:00:00"/>
    <x v="11"/>
    <x v="2"/>
    <n v="224819.39409137145"/>
    <n v="240914.18080000003"/>
    <n v="1.0715898500379701"/>
  </r>
  <r>
    <d v="2013-10-01T00:00:00"/>
    <x v="0"/>
    <x v="2"/>
    <n v="232263.80974872038"/>
    <n v="293511.54519999999"/>
    <n v="1.2636990046686214"/>
  </r>
  <r>
    <d v="2013-11-01T00:00:00"/>
    <x v="1"/>
    <x v="2"/>
    <n v="239956.37259464525"/>
    <n v="310731.98080000002"/>
    <n v="1.2949519841463639"/>
  </r>
  <r>
    <d v="2013-12-01T00:00:00"/>
    <x v="2"/>
    <x v="2"/>
    <n v="247400.78825199418"/>
    <n v="186964.27280000001"/>
    <n v="0.75571413543583554"/>
  </r>
  <r>
    <d v="2014-01-01T00:00:00"/>
    <x v="3"/>
    <x v="3"/>
    <n v="255093.35109791905"/>
    <n v="238637.2476"/>
    <n v="0.9354898768349228"/>
  </r>
  <r>
    <d v="2014-02-01T00:00:00"/>
    <x v="4"/>
    <x v="3"/>
    <n v="262785.91394384578"/>
    <n v="243313.88760000002"/>
    <n v="0.92590155974643795"/>
  </r>
  <r>
    <d v="2014-03-01T00:00:00"/>
    <x v="5"/>
    <x v="3"/>
    <n v="269734.03522403724"/>
    <n v="219805.97720000002"/>
    <n v="0.81489893189575546"/>
  </r>
  <r>
    <d v="2014-04-01T00:00:00"/>
    <x v="6"/>
    <x v="3"/>
    <n v="277426.59806996211"/>
    <n v="235028.44040000002"/>
    <n v="0.84717342185312017"/>
  </r>
  <r>
    <d v="2014-05-01T00:00:00"/>
    <x v="7"/>
    <x v="3"/>
    <n v="284871.01372730918"/>
    <n v="215117.64560000002"/>
    <n v="0.75514052056528258"/>
  </r>
  <r>
    <d v="2014-06-01T00:00:00"/>
    <x v="8"/>
    <x v="3"/>
    <n v="292563.57657323591"/>
    <n v="226435.11440000002"/>
    <n v="0.77396891661022504"/>
  </r>
  <r>
    <d v="2014-07-01T00:00:00"/>
    <x v="9"/>
    <x v="3"/>
    <n v="300007.99223058298"/>
    <n v="280902.38160000002"/>
    <n v="0.93631632781336505"/>
  </r>
  <r>
    <d v="2014-08-01T00:00:00"/>
    <x v="10"/>
    <x v="3"/>
    <n v="307700.55507650971"/>
    <n v="258805.25760000001"/>
    <n v="0.841094542503012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2" cacheId="30" applyNumberFormats="0" applyBorderFormats="0" applyFontFormats="0" applyPatternFormats="0" applyAlignmentFormats="0" applyWidthHeightFormats="1" dataCaption="Значения" showError="1" updatedVersion="4" minRefreshableVersion="3" useAutoFormatting="1" itemPrintTitles="1" createdVersion="4" indent="0" outline="1" outlineData="1" multipleFieldFilters="0" rowHeaderCaption="Месяцы" colHeaderCaption="Годы">
  <location ref="A8:F22" firstHeaderRow="1" firstDataRow="2" firstDataCol="1"/>
  <pivotFields count="6">
    <pivotField numFmtId="169" showAll="0"/>
    <pivotField axis="axisRow" numFmtId="1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numFmtId="43" showAll="0"/>
    <pivotField numFmtId="43" showAll="0"/>
    <pivotField dataField="1" dragToRow="0" dragToCol="0" dragToPage="0" showAll="0" defaultSubtota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Процент Выполнения плана" fld="5" baseField="0" baseItem="0" numFmtId="10"/>
  </dataFields>
  <formats count="2">
    <format dxfId="7">
      <pivotArea outline="0" collapsedLevelsAreSubtotals="1" fieldPosition="0"/>
    </format>
    <format dxfId="8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8" cacheId="50" dataOnRows="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F17" firstHeaderRow="1" firstDataRow="2" firstDataCol="1"/>
  <pivotFields count="6">
    <pivotField numFmtId="169" showAll="0"/>
    <pivotField axis="axisRow" numFmtId="1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numFmtId="43" showAll="0"/>
    <pivotField numFmtId="43" showAll="0"/>
    <pivotField dataField="1" numFmtId="1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Сумма по полю ПроцентВыполненияСт" fld="5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Исходная_Таблица" displayName="Исходная_Таблица" ref="A6:E41" totalsRowShown="0">
  <autoFilter ref="A6:E41"/>
  <tableColumns count="5">
    <tableColumn id="8" name="Месяц продаж" dataDxfId="10"/>
    <tableColumn id="2" name="Номер месяца" dataDxfId="12">
      <calculatedColumnFormula>MONTH(Исходная_Таблица[[#This Row],[Месяц продаж]])</calculatedColumnFormula>
    </tableColumn>
    <tableColumn id="16" name="Год" dataDxfId="11">
      <calculatedColumnFormula>YEAR(Исходная_Таблица[[#This Row],[Месяц продаж]])</calculatedColumnFormula>
    </tableColumn>
    <tableColumn id="4" name="План, руб." dataDxfId="9" dataCellStyle="Финансовый"/>
    <tableColumn id="9" name="Продано, руб." dataCellStyle="Финансовый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Исходная_Таблица6" displayName="Исходная_Таблица6" ref="A6:F41" totalsRowShown="0">
  <autoFilter ref="A6:F41"/>
  <tableColumns count="6">
    <tableColumn id="8" name="Месяц продаж" dataDxfId="6"/>
    <tableColumn id="2" name="Номер месяца" dataDxfId="5">
      <calculatedColumnFormula>MONTH(Исходная_Таблица6[[#This Row],[Месяц продаж]])</calculatedColumnFormula>
    </tableColumn>
    <tableColumn id="16" name="Год" dataDxfId="4">
      <calculatedColumnFormula>YEAR(Исходная_Таблица6[[#This Row],[Месяц продаж]])</calculatedColumnFormula>
    </tableColumn>
    <tableColumn id="4" name="План, руб." dataDxfId="3" dataCellStyle="Финансовый"/>
    <tableColumn id="9" name="Продано, руб." dataCellStyle="Финансовый"/>
    <tableColumn id="1" name="ПроцентВыполненияСт" dataDxfId="2" dataCellStyle="Финансовый">
      <calculatedColumnFormula>Исходная_Таблица6[[#This Row],[Продано, руб.]]/Исходная_Таблица6[[#This Row],[План, руб.]]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vychislyaemoe-pole-v-svodnyh-tablicah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svodnye-tablicy-v-ms-excel?utm_source=organic_file&amp;utm_medium=file&amp;utm_campaign=file_download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pivotTable" Target="../pivotTables/pivotTable1.xml"/><Relationship Id="rId4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2.ru/articles/vychislyaemoe-pole-v-svodnyh-tablicah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1"/>
  <sheetViews>
    <sheetView tabSelected="1" workbookViewId="0">
      <selection activeCell="A2" sqref="A2"/>
    </sheetView>
  </sheetViews>
  <sheetFormatPr defaultRowHeight="15" x14ac:dyDescent="0.25"/>
  <cols>
    <col min="1" max="1" width="16.85546875" customWidth="1"/>
    <col min="2" max="2" width="16.42578125" bestFit="1" customWidth="1"/>
    <col min="3" max="3" width="6.5703125" bestFit="1" customWidth="1"/>
    <col min="4" max="4" width="16.85546875" bestFit="1" customWidth="1"/>
    <col min="5" max="5" width="16.5703125" bestFit="1" customWidth="1"/>
    <col min="6" max="6" width="16.5703125" customWidth="1"/>
    <col min="7" max="7" width="13.140625" bestFit="1" customWidth="1"/>
    <col min="264" max="264" width="10" customWidth="1"/>
    <col min="268" max="268" width="10" customWidth="1"/>
    <col min="345" max="345" width="8.5703125" customWidth="1"/>
    <col min="349" max="349" width="8.5703125" customWidth="1"/>
  </cols>
  <sheetData>
    <row r="1" spans="1:9" ht="26.25" x14ac:dyDescent="0.25">
      <c r="A1" s="6" t="s">
        <v>10</v>
      </c>
      <c r="B1" s="6"/>
      <c r="C1" s="6"/>
      <c r="D1" s="6"/>
      <c r="E1" s="6"/>
      <c r="F1" s="6"/>
    </row>
    <row r="2" spans="1:9" ht="15.75" x14ac:dyDescent="0.25">
      <c r="A2" s="7" t="s">
        <v>11</v>
      </c>
      <c r="B2" s="8"/>
      <c r="C2" s="8"/>
      <c r="D2" s="8"/>
      <c r="E2" s="8"/>
      <c r="F2" s="8"/>
      <c r="I2" s="1" t="s">
        <v>4</v>
      </c>
    </row>
    <row r="3" spans="1:9" ht="18.75" x14ac:dyDescent="0.25">
      <c r="A3" s="9" t="s">
        <v>18</v>
      </c>
      <c r="B3" s="9"/>
      <c r="C3" s="9"/>
      <c r="D3" s="9"/>
      <c r="E3" s="9"/>
      <c r="F3" s="9"/>
      <c r="I3" t="s">
        <v>5</v>
      </c>
    </row>
    <row r="4" spans="1:9" x14ac:dyDescent="0.25">
      <c r="A4" s="32" t="s">
        <v>19</v>
      </c>
      <c r="B4" s="32"/>
      <c r="C4" s="32"/>
      <c r="D4" s="32"/>
      <c r="E4" s="32"/>
      <c r="F4" s="32"/>
      <c r="I4" t="s">
        <v>20</v>
      </c>
    </row>
    <row r="5" spans="1:9" x14ac:dyDescent="0.25">
      <c r="A5" s="1"/>
      <c r="B5" s="1"/>
      <c r="C5" s="1"/>
      <c r="I5" t="s">
        <v>6</v>
      </c>
    </row>
    <row r="6" spans="1:9" x14ac:dyDescent="0.25">
      <c r="A6" s="4" t="s">
        <v>13</v>
      </c>
      <c r="B6" t="s">
        <v>15</v>
      </c>
      <c r="C6" t="s">
        <v>16</v>
      </c>
      <c r="D6" t="s">
        <v>17</v>
      </c>
      <c r="E6" t="s">
        <v>14</v>
      </c>
    </row>
    <row r="7" spans="1:9" x14ac:dyDescent="0.25">
      <c r="A7" s="33">
        <v>40817</v>
      </c>
      <c r="B7" s="30">
        <f>MONTH(Исходная_Таблица[[#This Row],[Месяц продаж]])</f>
        <v>10</v>
      </c>
      <c r="C7" s="3">
        <f>YEAR(Исходная_Таблица[[#This Row],[Месяц продаж]])</f>
        <v>2011</v>
      </c>
      <c r="D7" s="31">
        <v>50868.214898014441</v>
      </c>
      <c r="E7" s="31">
        <v>7240.9976000000006</v>
      </c>
      <c r="F7" s="31"/>
      <c r="G7" s="34"/>
    </row>
    <row r="8" spans="1:9" x14ac:dyDescent="0.25">
      <c r="A8" s="33">
        <v>40848</v>
      </c>
      <c r="B8" s="30">
        <f>MONTH(Исходная_Таблица[[#This Row],[Месяц продаж]])</f>
        <v>11</v>
      </c>
      <c r="C8" s="3">
        <f>YEAR(Исходная_Таблица[[#This Row],[Месяц продаж]])</f>
        <v>2011</v>
      </c>
      <c r="D8" s="31">
        <v>58560.77774393931</v>
      </c>
      <c r="E8" s="31">
        <v>19727.626400000001</v>
      </c>
      <c r="F8" s="31"/>
    </row>
    <row r="9" spans="1:9" x14ac:dyDescent="0.25">
      <c r="A9" s="33">
        <v>40878</v>
      </c>
      <c r="B9" s="30">
        <f>MONTH(Исходная_Таблица[[#This Row],[Месяц продаж]])</f>
        <v>12</v>
      </c>
      <c r="C9" s="3">
        <f>YEAR(Исходная_Таблица[[#This Row],[Месяц продаж]])</f>
        <v>2011</v>
      </c>
      <c r="D9" s="31">
        <v>66005.193401288241</v>
      </c>
      <c r="E9" s="31">
        <v>19848.439600000002</v>
      </c>
      <c r="F9" s="31"/>
    </row>
    <row r="10" spans="1:9" x14ac:dyDescent="0.25">
      <c r="A10" s="33">
        <v>40909</v>
      </c>
      <c r="B10" s="30">
        <f>MONTH(Исходная_Таблица[[#This Row],[Месяц продаж]])</f>
        <v>1</v>
      </c>
      <c r="C10" s="3">
        <f>YEAR(Исходная_Таблица[[#This Row],[Месяц продаж]])</f>
        <v>2012</v>
      </c>
      <c r="D10" s="31">
        <v>73697.75624721311</v>
      </c>
      <c r="E10" s="31">
        <v>36992.222399999999</v>
      </c>
      <c r="F10" s="31"/>
      <c r="G10" s="38">
        <f>Исходная_Таблица[[#This Row],[Продано, руб.]]/Исходная_Таблица[[#This Row],[План, руб.]]</f>
        <v>0.50194502904420324</v>
      </c>
    </row>
    <row r="11" spans="1:9" x14ac:dyDescent="0.25">
      <c r="A11" s="33">
        <v>40940</v>
      </c>
      <c r="B11" s="30">
        <f>MONTH(Исходная_Таблица[[#This Row],[Месяц продаж]])</f>
        <v>2</v>
      </c>
      <c r="C11" s="3">
        <f>YEAR(Исходная_Таблица[[#This Row],[Месяц продаж]])</f>
        <v>2012</v>
      </c>
      <c r="D11" s="31">
        <v>81390.319093139842</v>
      </c>
      <c r="E11" s="31">
        <v>43200.462</v>
      </c>
      <c r="F11" s="31"/>
    </row>
    <row r="12" spans="1:9" x14ac:dyDescent="0.25">
      <c r="A12" s="33">
        <v>40969</v>
      </c>
      <c r="B12" s="30">
        <f>MONTH(Исходная_Таблица[[#This Row],[Месяц продаж]])</f>
        <v>3</v>
      </c>
      <c r="C12" s="3">
        <f>YEAR(Исходная_Таблица[[#This Row],[Месяц продаж]])</f>
        <v>2012</v>
      </c>
      <c r="D12" s="31">
        <v>88586.587561909109</v>
      </c>
      <c r="E12" s="31">
        <v>65453.474000000002</v>
      </c>
      <c r="F12" s="31"/>
    </row>
    <row r="13" spans="1:9" x14ac:dyDescent="0.25">
      <c r="A13" s="33">
        <v>41000</v>
      </c>
      <c r="B13" s="30">
        <f>MONTH(Исходная_Таблица[[#This Row],[Месяц продаж]])</f>
        <v>4</v>
      </c>
      <c r="C13" s="3">
        <f>YEAR(Исходная_Таблица[[#This Row],[Месяц продаж]])</f>
        <v>2012</v>
      </c>
      <c r="D13" s="31">
        <v>96279.150407835841</v>
      </c>
      <c r="E13" s="31">
        <v>60730.067600000002</v>
      </c>
      <c r="F13" s="31"/>
    </row>
    <row r="14" spans="1:9" x14ac:dyDescent="0.25">
      <c r="A14" s="33">
        <v>41030</v>
      </c>
      <c r="B14" s="30">
        <f>MONTH(Исходная_Таблица[[#This Row],[Месяц продаж]])</f>
        <v>5</v>
      </c>
      <c r="C14" s="3">
        <f>YEAR(Исходная_Таблица[[#This Row],[Месяц продаж]])</f>
        <v>2012</v>
      </c>
      <c r="D14" s="31">
        <v>103723.56606518291</v>
      </c>
      <c r="E14" s="31">
        <v>80711.012000000002</v>
      </c>
      <c r="F14" s="31"/>
    </row>
    <row r="15" spans="1:9" x14ac:dyDescent="0.25">
      <c r="A15" s="33">
        <v>41061</v>
      </c>
      <c r="B15" s="30">
        <f>MONTH(Исходная_Таблица[[#This Row],[Месяц продаж]])</f>
        <v>6</v>
      </c>
      <c r="C15" s="3">
        <f>YEAR(Исходная_Таблица[[#This Row],[Месяц продаж]])</f>
        <v>2012</v>
      </c>
      <c r="D15" s="31">
        <v>111416.12891110964</v>
      </c>
      <c r="E15" s="31">
        <v>105150.35320000001</v>
      </c>
      <c r="F15" s="31"/>
    </row>
    <row r="16" spans="1:9" x14ac:dyDescent="0.25">
      <c r="A16" s="33">
        <v>41091</v>
      </c>
      <c r="B16" s="30">
        <f>MONTH(Исходная_Таблица[[#This Row],[Месяц продаж]])</f>
        <v>7</v>
      </c>
      <c r="C16" s="3">
        <f>YEAR(Исходная_Таблица[[#This Row],[Месяц продаж]])</f>
        <v>2012</v>
      </c>
      <c r="D16" s="31">
        <v>118860.54456845671</v>
      </c>
      <c r="E16" s="31">
        <v>135022.39120000001</v>
      </c>
      <c r="F16" s="31"/>
    </row>
    <row r="17" spans="1:6" x14ac:dyDescent="0.25">
      <c r="A17" s="33">
        <v>41122</v>
      </c>
      <c r="B17" s="30">
        <f>MONTH(Исходная_Таблица[[#This Row],[Месяц продаж]])</f>
        <v>8</v>
      </c>
      <c r="C17" s="3">
        <f>YEAR(Исходная_Таблица[[#This Row],[Месяц продаж]])</f>
        <v>2012</v>
      </c>
      <c r="D17" s="31">
        <v>126553.10741438158</v>
      </c>
      <c r="E17" s="31">
        <v>158136.6844</v>
      </c>
      <c r="F17" s="31"/>
    </row>
    <row r="18" spans="1:6" x14ac:dyDescent="0.25">
      <c r="A18" s="33">
        <v>41153</v>
      </c>
      <c r="B18" s="30">
        <f>MONTH(Исходная_Таблица[[#This Row],[Месяц продаж]])</f>
        <v>9</v>
      </c>
      <c r="C18" s="3">
        <f>YEAR(Исходная_Таблица[[#This Row],[Месяц продаж]])</f>
        <v>2012</v>
      </c>
      <c r="D18" s="31">
        <v>134245.67026030831</v>
      </c>
      <c r="E18" s="31">
        <v>195619.954</v>
      </c>
      <c r="F18" s="31"/>
    </row>
    <row r="19" spans="1:6" x14ac:dyDescent="0.25">
      <c r="A19" s="33">
        <v>41183</v>
      </c>
      <c r="B19" s="30">
        <f>MONTH(Исходная_Таблица[[#This Row],[Месяц продаж]])</f>
        <v>10</v>
      </c>
      <c r="C19" s="3">
        <f>YEAR(Исходная_Таблица[[#This Row],[Месяц продаж]])</f>
        <v>2012</v>
      </c>
      <c r="D19" s="31">
        <v>141690.08591765538</v>
      </c>
      <c r="E19" s="31">
        <v>219287.6496</v>
      </c>
      <c r="F19" s="31"/>
    </row>
    <row r="20" spans="1:6" x14ac:dyDescent="0.25">
      <c r="A20" s="33">
        <v>41214</v>
      </c>
      <c r="B20" s="30">
        <f>MONTH(Исходная_Таблица[[#This Row],[Месяц продаж]])</f>
        <v>11</v>
      </c>
      <c r="C20" s="3">
        <f>YEAR(Исходная_Таблица[[#This Row],[Месяц продаж]])</f>
        <v>2012</v>
      </c>
      <c r="D20" s="31">
        <v>149382.64876358211</v>
      </c>
      <c r="E20" s="31">
        <v>200319.97720000002</v>
      </c>
      <c r="F20" s="31"/>
    </row>
    <row r="21" spans="1:6" x14ac:dyDescent="0.25">
      <c r="A21" s="33">
        <v>41244</v>
      </c>
      <c r="B21" s="30">
        <f>MONTH(Исходная_Таблица[[#This Row],[Месяц продаж]])</f>
        <v>12</v>
      </c>
      <c r="C21" s="3">
        <f>YEAR(Исходная_Таблица[[#This Row],[Месяц продаж]])</f>
        <v>2012</v>
      </c>
      <c r="D21" s="31">
        <v>156827.06442092918</v>
      </c>
      <c r="E21" s="31">
        <v>151410.11720000001</v>
      </c>
      <c r="F21" s="31"/>
    </row>
    <row r="22" spans="1:6" x14ac:dyDescent="0.25">
      <c r="A22" s="33">
        <v>41275</v>
      </c>
      <c r="B22" s="30">
        <f>MONTH(Исходная_Таблица[[#This Row],[Месяц продаж]])</f>
        <v>1</v>
      </c>
      <c r="C22" s="3">
        <f>YEAR(Исходная_Таблица[[#This Row],[Месяц продаж]])</f>
        <v>2013</v>
      </c>
      <c r="D22" s="31">
        <v>164519.62726685591</v>
      </c>
      <c r="E22" s="31">
        <v>183152.8112</v>
      </c>
      <c r="F22" s="31"/>
    </row>
    <row r="23" spans="1:6" x14ac:dyDescent="0.25">
      <c r="A23" s="33">
        <v>41306</v>
      </c>
      <c r="B23" s="30">
        <f>MONTH(Исходная_Таблица[[#This Row],[Месяц продаж]])</f>
        <v>2</v>
      </c>
      <c r="C23" s="3">
        <f>YEAR(Исходная_Таблица[[#This Row],[Месяц продаж]])</f>
        <v>2013</v>
      </c>
      <c r="D23" s="31">
        <v>172212.19011278078</v>
      </c>
      <c r="E23" s="31">
        <v>187973.6476</v>
      </c>
      <c r="F23" s="31"/>
    </row>
    <row r="24" spans="1:6" x14ac:dyDescent="0.25">
      <c r="A24" s="33">
        <v>41334</v>
      </c>
      <c r="B24" s="30">
        <f>MONTH(Исходная_Таблица[[#This Row],[Месяц продаж]])</f>
        <v>3</v>
      </c>
      <c r="C24" s="3">
        <f>YEAR(Исходная_Таблица[[#This Row],[Месяц продаж]])</f>
        <v>2013</v>
      </c>
      <c r="D24" s="31">
        <v>179160.31139297225</v>
      </c>
      <c r="E24" s="31">
        <v>211419.2028</v>
      </c>
      <c r="F24" s="31"/>
    </row>
    <row r="25" spans="1:6" x14ac:dyDescent="0.25">
      <c r="A25" s="33">
        <v>41365</v>
      </c>
      <c r="B25" s="30">
        <f>MONTH(Исходная_Таблица[[#This Row],[Месяц продаж]])</f>
        <v>4</v>
      </c>
      <c r="C25" s="3">
        <f>YEAR(Исходная_Таблица[[#This Row],[Месяц продаж]])</f>
        <v>2013</v>
      </c>
      <c r="D25" s="31">
        <v>186852.87423889898</v>
      </c>
      <c r="E25" s="31">
        <v>182408.446</v>
      </c>
      <c r="F25" s="31"/>
    </row>
    <row r="26" spans="1:6" x14ac:dyDescent="0.25">
      <c r="A26" s="33">
        <v>41395</v>
      </c>
      <c r="B26" s="30">
        <f>MONTH(Исходная_Таблица[[#This Row],[Месяц продаж]])</f>
        <v>5</v>
      </c>
      <c r="C26" s="3">
        <f>YEAR(Исходная_Таблица[[#This Row],[Месяц продаж]])</f>
        <v>2013</v>
      </c>
      <c r="D26" s="31">
        <v>194297.28989624605</v>
      </c>
      <c r="E26" s="31">
        <v>205199.27160000001</v>
      </c>
      <c r="F26" s="31"/>
    </row>
    <row r="27" spans="1:6" x14ac:dyDescent="0.25">
      <c r="A27" s="33">
        <v>41426</v>
      </c>
      <c r="B27" s="30">
        <f>MONTH(Исходная_Таблица[[#This Row],[Месяц продаж]])</f>
        <v>6</v>
      </c>
      <c r="C27" s="3">
        <f>YEAR(Исходная_Таблица[[#This Row],[Месяц продаж]])</f>
        <v>2013</v>
      </c>
      <c r="D27" s="31">
        <v>201989.85274217278</v>
      </c>
      <c r="E27" s="31">
        <v>202954.48440000002</v>
      </c>
      <c r="F27" s="31"/>
    </row>
    <row r="28" spans="1:6" x14ac:dyDescent="0.25">
      <c r="A28" s="33">
        <v>41456</v>
      </c>
      <c r="B28" s="30">
        <f>MONTH(Исходная_Таблица[[#This Row],[Месяц продаж]])</f>
        <v>7</v>
      </c>
      <c r="C28" s="3">
        <f>YEAR(Исходная_Таблица[[#This Row],[Месяц продаж]])</f>
        <v>2013</v>
      </c>
      <c r="D28" s="31">
        <v>209434.26839951985</v>
      </c>
      <c r="E28" s="31">
        <v>241778.39080000002</v>
      </c>
      <c r="F28" s="31"/>
    </row>
    <row r="29" spans="1:6" x14ac:dyDescent="0.25">
      <c r="A29" s="33">
        <v>41487</v>
      </c>
      <c r="B29" s="30">
        <f>MONTH(Исходная_Таблица[[#This Row],[Месяц продаж]])</f>
        <v>8</v>
      </c>
      <c r="C29" s="3">
        <f>YEAR(Исходная_Таблица[[#This Row],[Месяц продаж]])</f>
        <v>2013</v>
      </c>
      <c r="D29" s="31">
        <v>217126.83124544658</v>
      </c>
      <c r="E29" s="31">
        <v>259397.84720000002</v>
      </c>
      <c r="F29" s="31"/>
    </row>
    <row r="30" spans="1:6" x14ac:dyDescent="0.25">
      <c r="A30" s="33">
        <v>41518</v>
      </c>
      <c r="B30" s="30">
        <f>MONTH(Исходная_Таблица[[#This Row],[Месяц продаж]])</f>
        <v>9</v>
      </c>
      <c r="C30" s="3">
        <f>YEAR(Исходная_Таблица[[#This Row],[Месяц продаж]])</f>
        <v>2013</v>
      </c>
      <c r="D30" s="31">
        <v>224819.39409137145</v>
      </c>
      <c r="E30" s="31">
        <v>240914.18080000003</v>
      </c>
      <c r="F30" s="31"/>
    </row>
    <row r="31" spans="1:6" x14ac:dyDescent="0.25">
      <c r="A31" s="33">
        <v>41548</v>
      </c>
      <c r="B31" s="30">
        <f>MONTH(Исходная_Таблица[[#This Row],[Месяц продаж]])</f>
        <v>10</v>
      </c>
      <c r="C31" s="3">
        <f>YEAR(Исходная_Таблица[[#This Row],[Месяц продаж]])</f>
        <v>2013</v>
      </c>
      <c r="D31" s="31">
        <v>232263.80974872038</v>
      </c>
      <c r="E31" s="31">
        <v>293511.54519999999</v>
      </c>
      <c r="F31" s="31"/>
    </row>
    <row r="32" spans="1:6" x14ac:dyDescent="0.25">
      <c r="A32" s="33">
        <v>41579</v>
      </c>
      <c r="B32" s="30">
        <f>MONTH(Исходная_Таблица[[#This Row],[Месяц продаж]])</f>
        <v>11</v>
      </c>
      <c r="C32" s="3">
        <f>YEAR(Исходная_Таблица[[#This Row],[Месяц продаж]])</f>
        <v>2013</v>
      </c>
      <c r="D32" s="31">
        <v>239956.37259464525</v>
      </c>
      <c r="E32" s="31">
        <v>310731.98080000002</v>
      </c>
      <c r="F32" s="31"/>
    </row>
    <row r="33" spans="1:6" x14ac:dyDescent="0.25">
      <c r="A33" s="33">
        <v>41609</v>
      </c>
      <c r="B33" s="30">
        <f>MONTH(Исходная_Таблица[[#This Row],[Месяц продаж]])</f>
        <v>12</v>
      </c>
      <c r="C33" s="3">
        <f>YEAR(Исходная_Таблица[[#This Row],[Месяц продаж]])</f>
        <v>2013</v>
      </c>
      <c r="D33" s="31">
        <v>247400.78825199418</v>
      </c>
      <c r="E33" s="31">
        <v>186964.27280000001</v>
      </c>
      <c r="F33" s="31"/>
    </row>
    <row r="34" spans="1:6" x14ac:dyDescent="0.25">
      <c r="A34" s="33">
        <v>41640</v>
      </c>
      <c r="B34" s="30">
        <f>MONTH(Исходная_Таблица[[#This Row],[Месяц продаж]])</f>
        <v>1</v>
      </c>
      <c r="C34" s="3">
        <f>YEAR(Исходная_Таблица[[#This Row],[Месяц продаж]])</f>
        <v>2014</v>
      </c>
      <c r="D34" s="31">
        <v>255093.35109791905</v>
      </c>
      <c r="E34" s="31">
        <v>238637.2476</v>
      </c>
      <c r="F34" s="31"/>
    </row>
    <row r="35" spans="1:6" x14ac:dyDescent="0.25">
      <c r="A35" s="33">
        <v>41671</v>
      </c>
      <c r="B35" s="30">
        <f>MONTH(Исходная_Таблица[[#This Row],[Месяц продаж]])</f>
        <v>2</v>
      </c>
      <c r="C35" s="3">
        <f>YEAR(Исходная_Таблица[[#This Row],[Месяц продаж]])</f>
        <v>2014</v>
      </c>
      <c r="D35" s="31">
        <v>262785.91394384578</v>
      </c>
      <c r="E35" s="31">
        <v>243313.88760000002</v>
      </c>
      <c r="F35" s="31"/>
    </row>
    <row r="36" spans="1:6" x14ac:dyDescent="0.25">
      <c r="A36" s="33">
        <v>41699</v>
      </c>
      <c r="B36" s="30">
        <f>MONTH(Исходная_Таблица[[#This Row],[Месяц продаж]])</f>
        <v>3</v>
      </c>
      <c r="C36" s="3">
        <f>YEAR(Исходная_Таблица[[#This Row],[Месяц продаж]])</f>
        <v>2014</v>
      </c>
      <c r="D36" s="31">
        <v>269734.03522403724</v>
      </c>
      <c r="E36" s="31">
        <v>219805.97720000002</v>
      </c>
      <c r="F36" s="31"/>
    </row>
    <row r="37" spans="1:6" x14ac:dyDescent="0.25">
      <c r="A37" s="33">
        <v>41730</v>
      </c>
      <c r="B37" s="30">
        <f>MONTH(Исходная_Таблица[[#This Row],[Месяц продаж]])</f>
        <v>4</v>
      </c>
      <c r="C37" s="3">
        <f>YEAR(Исходная_Таблица[[#This Row],[Месяц продаж]])</f>
        <v>2014</v>
      </c>
      <c r="D37" s="31">
        <v>277426.59806996211</v>
      </c>
      <c r="E37" s="31">
        <v>235028.44040000002</v>
      </c>
      <c r="F37" s="31"/>
    </row>
    <row r="38" spans="1:6" x14ac:dyDescent="0.25">
      <c r="A38" s="33">
        <v>41760</v>
      </c>
      <c r="B38" s="30">
        <f>MONTH(Исходная_Таблица[[#This Row],[Месяц продаж]])</f>
        <v>5</v>
      </c>
      <c r="C38" s="3">
        <f>YEAR(Исходная_Таблица[[#This Row],[Месяц продаж]])</f>
        <v>2014</v>
      </c>
      <c r="D38" s="31">
        <v>284871.01372730918</v>
      </c>
      <c r="E38" s="31">
        <v>215117.64560000002</v>
      </c>
      <c r="F38" s="31"/>
    </row>
    <row r="39" spans="1:6" x14ac:dyDescent="0.25">
      <c r="A39" s="33">
        <v>41791</v>
      </c>
      <c r="B39" s="30">
        <f>MONTH(Исходная_Таблица[[#This Row],[Месяц продаж]])</f>
        <v>6</v>
      </c>
      <c r="C39" s="3">
        <f>YEAR(Исходная_Таблица[[#This Row],[Месяц продаж]])</f>
        <v>2014</v>
      </c>
      <c r="D39" s="31">
        <v>292563.57657323591</v>
      </c>
      <c r="E39" s="31">
        <v>226435.11440000002</v>
      </c>
      <c r="F39" s="31"/>
    </row>
    <row r="40" spans="1:6" x14ac:dyDescent="0.25">
      <c r="A40" s="33">
        <v>41821</v>
      </c>
      <c r="B40" s="30">
        <f>MONTH(Исходная_Таблица[[#This Row],[Месяц продаж]])</f>
        <v>7</v>
      </c>
      <c r="C40" s="3">
        <f>YEAR(Исходная_Таблица[[#This Row],[Месяц продаж]])</f>
        <v>2014</v>
      </c>
      <c r="D40" s="31">
        <v>300007.99223058298</v>
      </c>
      <c r="E40" s="31">
        <v>280902.38160000002</v>
      </c>
      <c r="F40" s="31"/>
    </row>
    <row r="41" spans="1:6" x14ac:dyDescent="0.25">
      <c r="A41" s="33">
        <v>41852</v>
      </c>
      <c r="B41" s="30">
        <f>MONTH(Исходная_Таблица[[#This Row],[Месяц продаж]])</f>
        <v>8</v>
      </c>
      <c r="C41" s="3">
        <f>YEAR(Исходная_Таблица[[#This Row],[Месяц продаж]])</f>
        <v>2014</v>
      </c>
      <c r="D41" s="31">
        <v>307700.55507650971</v>
      </c>
      <c r="E41" s="31">
        <v>258805.25760000001</v>
      </c>
      <c r="F41" s="31"/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0" sqref="E10"/>
    </sheetView>
  </sheetViews>
  <sheetFormatPr defaultRowHeight="15" x14ac:dyDescent="0.25"/>
  <cols>
    <col min="1" max="1" width="18.85546875" customWidth="1"/>
    <col min="2" max="4" width="8.140625" bestFit="1" customWidth="1"/>
    <col min="5" max="5" width="7.140625" customWidth="1"/>
    <col min="6" max="6" width="11.85546875" customWidth="1"/>
    <col min="7" max="9" width="6" customWidth="1"/>
    <col min="10" max="10" width="7.140625" bestFit="1" customWidth="1"/>
    <col min="11" max="11" width="8.28515625" bestFit="1" customWidth="1"/>
    <col min="12" max="13" width="5" customWidth="1"/>
    <col min="14" max="14" width="41" bestFit="1" customWidth="1"/>
    <col min="15" max="15" width="24.140625" bestFit="1" customWidth="1"/>
    <col min="16" max="16" width="34.7109375" bestFit="1" customWidth="1"/>
  </cols>
  <sheetData>
    <row r="1" spans="1:10" ht="26.25" x14ac:dyDescent="0.25">
      <c r="A1" s="6" t="s">
        <v>10</v>
      </c>
      <c r="B1" s="6"/>
      <c r="C1" s="6"/>
      <c r="D1" s="6"/>
      <c r="E1" s="6"/>
      <c r="F1" s="6"/>
    </row>
    <row r="2" spans="1:10" ht="15.75" x14ac:dyDescent="0.25">
      <c r="A2" s="7" t="s">
        <v>11</v>
      </c>
      <c r="B2" s="8"/>
      <c r="C2" s="8"/>
      <c r="D2" s="8"/>
      <c r="E2" s="8"/>
      <c r="F2" s="8"/>
    </row>
    <row r="3" spans="1:10" ht="18.75" x14ac:dyDescent="0.25">
      <c r="A3" s="9" t="s">
        <v>18</v>
      </c>
      <c r="B3" s="9"/>
      <c r="C3" s="9"/>
      <c r="D3" s="9"/>
      <c r="E3" s="9"/>
      <c r="F3" s="9"/>
    </row>
    <row r="4" spans="1:10" x14ac:dyDescent="0.25">
      <c r="A4" s="32" t="s">
        <v>21</v>
      </c>
      <c r="B4" s="32"/>
      <c r="C4" s="32"/>
      <c r="D4" s="32"/>
      <c r="E4" s="32"/>
      <c r="F4" s="32"/>
    </row>
    <row r="8" spans="1:10" ht="30" x14ac:dyDescent="0.25">
      <c r="A8" s="37" t="s">
        <v>23</v>
      </c>
      <c r="B8" s="29" t="s">
        <v>24</v>
      </c>
    </row>
    <row r="9" spans="1:10" x14ac:dyDescent="0.25">
      <c r="A9" s="29" t="s">
        <v>22</v>
      </c>
      <c r="B9">
        <v>2011</v>
      </c>
      <c r="C9">
        <v>2012</v>
      </c>
      <c r="D9">
        <v>2013</v>
      </c>
      <c r="E9">
        <v>2014</v>
      </c>
      <c r="F9" t="s">
        <v>12</v>
      </c>
    </row>
    <row r="10" spans="1:10" x14ac:dyDescent="0.25">
      <c r="A10" s="35">
        <v>1</v>
      </c>
      <c r="B10" s="36"/>
      <c r="C10" s="36">
        <v>0.50194502904420324</v>
      </c>
      <c r="D10" s="36">
        <v>1.113258121494042</v>
      </c>
      <c r="E10" s="36">
        <v>0.9354898768349228</v>
      </c>
      <c r="F10" s="36">
        <v>0.93000668546337972</v>
      </c>
      <c r="H10">
        <f>SUMIF(Исходная_Таблица[Номер месяца],'Сводная таблица'!A10,Исходная_Таблица[Продано, руб.])</f>
        <v>458782.28119999997</v>
      </c>
      <c r="I10">
        <f>SUMIF(Исходная_Таблица[Номер месяца],'Сводная таблица'!A10,Исходная_Таблица[План, руб.])</f>
        <v>493310.73461198807</v>
      </c>
      <c r="J10" s="36">
        <f>H10/I10</f>
        <v>0.93000668546337972</v>
      </c>
    </row>
    <row r="11" spans="1:10" x14ac:dyDescent="0.25">
      <c r="A11" s="35">
        <v>2</v>
      </c>
      <c r="B11" s="36"/>
      <c r="C11" s="36">
        <v>0.53078133224374158</v>
      </c>
      <c r="D11" s="36">
        <v>1.0915234715782729</v>
      </c>
      <c r="E11" s="36">
        <v>0.92590155974643795</v>
      </c>
      <c r="F11" s="36">
        <v>0.91885870389155844</v>
      </c>
    </row>
    <row r="12" spans="1:10" x14ac:dyDescent="0.25">
      <c r="A12" s="35">
        <v>3</v>
      </c>
      <c r="B12" s="36"/>
      <c r="C12" s="36">
        <v>0.73886437892482948</v>
      </c>
      <c r="D12" s="36">
        <v>1.1800560132777997</v>
      </c>
      <c r="E12" s="36">
        <v>0.81489893189575546</v>
      </c>
      <c r="F12" s="36">
        <v>0.92408608829771788</v>
      </c>
    </row>
    <row r="13" spans="1:10" x14ac:dyDescent="0.25">
      <c r="A13" s="35">
        <v>4</v>
      </c>
      <c r="B13" s="36"/>
      <c r="C13" s="36">
        <v>0.6307707052123861</v>
      </c>
      <c r="D13" s="36">
        <v>0.97621429021628747</v>
      </c>
      <c r="E13" s="36">
        <v>0.84717342185312017</v>
      </c>
      <c r="F13" s="36">
        <v>0.85301864001771466</v>
      </c>
    </row>
    <row r="14" spans="1:10" x14ac:dyDescent="0.25">
      <c r="A14" s="35">
        <v>5</v>
      </c>
      <c r="B14" s="36"/>
      <c r="C14" s="36">
        <v>0.77813572230325023</v>
      </c>
      <c r="D14" s="36">
        <v>1.0561097980809488</v>
      </c>
      <c r="E14" s="36">
        <v>0.75514052056528258</v>
      </c>
      <c r="F14" s="36">
        <v>0.85955552865670759</v>
      </c>
    </row>
    <row r="15" spans="1:10" x14ac:dyDescent="0.25">
      <c r="A15" s="35">
        <v>6</v>
      </c>
      <c r="B15" s="36"/>
      <c r="C15" s="36">
        <v>0.94376239982176535</v>
      </c>
      <c r="D15" s="36">
        <v>1.0047756441461371</v>
      </c>
      <c r="E15" s="36">
        <v>0.77396891661022504</v>
      </c>
      <c r="F15" s="36">
        <v>0.8821234412573955</v>
      </c>
    </row>
    <row r="16" spans="1:10" x14ac:dyDescent="0.25">
      <c r="A16" s="35">
        <v>7</v>
      </c>
      <c r="B16" s="36"/>
      <c r="C16" s="36">
        <v>1.1359731834497446</v>
      </c>
      <c r="D16" s="36">
        <v>1.1544356740071786</v>
      </c>
      <c r="E16" s="36">
        <v>0.93631632781336505</v>
      </c>
      <c r="F16" s="36">
        <v>1.046793294822469</v>
      </c>
    </row>
    <row r="17" spans="1:6" x14ac:dyDescent="0.25">
      <c r="A17" s="35">
        <v>8</v>
      </c>
      <c r="B17" s="36"/>
      <c r="C17" s="36">
        <v>1.2495677714352926</v>
      </c>
      <c r="D17" s="36">
        <v>1.1946835207426254</v>
      </c>
      <c r="E17" s="36">
        <v>0.84109454250301274</v>
      </c>
      <c r="F17" s="36">
        <v>1.0383175359159051</v>
      </c>
    </row>
    <row r="18" spans="1:6" x14ac:dyDescent="0.25">
      <c r="A18" s="35">
        <v>9</v>
      </c>
      <c r="B18" s="36"/>
      <c r="C18" s="36">
        <v>1.4571788693123899</v>
      </c>
      <c r="D18" s="36">
        <v>1.0715898500379701</v>
      </c>
      <c r="E18" s="36"/>
      <c r="F18" s="36">
        <v>1.2157521801465057</v>
      </c>
    </row>
    <row r="19" spans="1:6" x14ac:dyDescent="0.25">
      <c r="A19" s="35">
        <v>10</v>
      </c>
      <c r="B19" s="36">
        <v>0.14234817586025889</v>
      </c>
      <c r="C19" s="36">
        <v>1.5476569738791832</v>
      </c>
      <c r="D19" s="36">
        <v>1.2636990046686214</v>
      </c>
      <c r="E19" s="36"/>
      <c r="F19" s="36">
        <v>1.2241363607678268</v>
      </c>
    </row>
    <row r="20" spans="1:6" x14ac:dyDescent="0.25">
      <c r="A20" s="35">
        <v>11</v>
      </c>
      <c r="B20" s="36">
        <v>0.33687439204206421</v>
      </c>
      <c r="C20" s="36">
        <v>1.3409855753530853</v>
      </c>
      <c r="D20" s="36">
        <v>1.2949519841463639</v>
      </c>
      <c r="E20" s="36"/>
      <c r="F20" s="36">
        <v>1.1850409075064765</v>
      </c>
    </row>
    <row r="21" spans="1:6" x14ac:dyDescent="0.25">
      <c r="A21" s="35">
        <v>12</v>
      </c>
      <c r="B21" s="36">
        <v>0.30071027107410331</v>
      </c>
      <c r="C21" s="36">
        <v>0.96545910464542073</v>
      </c>
      <c r="D21" s="36">
        <v>0.75571413543583554</v>
      </c>
      <c r="E21" s="36"/>
      <c r="F21" s="36">
        <v>0.76179850095747159</v>
      </c>
    </row>
    <row r="22" spans="1:6" x14ac:dyDescent="0.25">
      <c r="A22" s="35" t="s">
        <v>12</v>
      </c>
      <c r="B22" s="36">
        <v>0.2668639713610908</v>
      </c>
      <c r="C22" s="36">
        <v>1.0501801636082504</v>
      </c>
      <c r="D22" s="36">
        <v>1.0956960546055623</v>
      </c>
      <c r="E22" s="36">
        <v>0.85239552576923971</v>
      </c>
      <c r="F22" s="36">
        <v>0.9753118018350021</v>
      </c>
    </row>
  </sheetData>
  <hyperlinks>
    <hyperlink ref="A1:E1" r:id="rId2" display="Файл скачан с сайта excel2.ru &gt;&gt;&gt;"/>
    <hyperlink ref="A2" r:id="rId3"/>
    <hyperlink ref="F1" r:id="rId4" display="Файл скачан с сайта excel2.ru &gt;&gt;&gt;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3" sqref="D3"/>
    </sheetView>
  </sheetViews>
  <sheetFormatPr defaultRowHeight="15" x14ac:dyDescent="0.25"/>
  <cols>
    <col min="1" max="1" width="16.85546875" customWidth="1"/>
    <col min="2" max="2" width="16.42578125" bestFit="1" customWidth="1"/>
    <col min="3" max="3" width="6.5703125" bestFit="1" customWidth="1"/>
    <col min="4" max="4" width="16.85546875" bestFit="1" customWidth="1"/>
    <col min="5" max="5" width="16.5703125" bestFit="1" customWidth="1"/>
    <col min="6" max="6" width="25.5703125" customWidth="1"/>
    <col min="263" max="263" width="10" customWidth="1"/>
    <col min="267" max="267" width="10" customWidth="1"/>
    <col min="344" max="344" width="8.5703125" customWidth="1"/>
    <col min="348" max="348" width="8.5703125" customWidth="1"/>
  </cols>
  <sheetData>
    <row r="1" spans="1:8" ht="26.25" x14ac:dyDescent="0.25">
      <c r="A1" s="6" t="s">
        <v>10</v>
      </c>
      <c r="B1" s="6"/>
      <c r="C1" s="6"/>
      <c r="D1" s="6"/>
      <c r="E1" s="6"/>
      <c r="F1" s="6"/>
    </row>
    <row r="2" spans="1:8" ht="15.75" x14ac:dyDescent="0.25">
      <c r="A2" s="7" t="s">
        <v>11</v>
      </c>
      <c r="B2" s="8"/>
      <c r="C2" s="8"/>
      <c r="D2" s="8"/>
      <c r="E2" s="8"/>
      <c r="F2" s="8"/>
      <c r="H2" s="1"/>
    </row>
    <row r="3" spans="1:8" ht="18.75" x14ac:dyDescent="0.25">
      <c r="A3" s="9" t="s">
        <v>18</v>
      </c>
      <c r="B3" s="9"/>
      <c r="C3" s="9"/>
      <c r="D3" s="9"/>
      <c r="E3" s="9"/>
      <c r="F3" s="9"/>
    </row>
    <row r="4" spans="1:8" x14ac:dyDescent="0.25">
      <c r="A4" s="32" t="s">
        <v>25</v>
      </c>
      <c r="B4" s="32"/>
      <c r="C4" s="32"/>
      <c r="D4" s="32"/>
      <c r="E4" s="32"/>
      <c r="F4" s="32"/>
    </row>
    <row r="5" spans="1:8" x14ac:dyDescent="0.25">
      <c r="A5" s="1"/>
      <c r="B5" s="1"/>
      <c r="C5" s="1"/>
      <c r="F5" s="40"/>
    </row>
    <row r="6" spans="1:8" x14ac:dyDescent="0.25">
      <c r="A6" s="4" t="s">
        <v>13</v>
      </c>
      <c r="B6" t="s">
        <v>15</v>
      </c>
      <c r="C6" t="s">
        <v>16</v>
      </c>
      <c r="D6" t="s">
        <v>17</v>
      </c>
      <c r="E6" t="s">
        <v>14</v>
      </c>
      <c r="F6" s="40" t="s">
        <v>26</v>
      </c>
    </row>
    <row r="7" spans="1:8" x14ac:dyDescent="0.25">
      <c r="A7" s="33">
        <v>40817</v>
      </c>
      <c r="B7" s="30">
        <f>MONTH(Исходная_Таблица6[[#This Row],[Месяц продаж]])</f>
        <v>10</v>
      </c>
      <c r="C7" s="3">
        <f>YEAR(Исходная_Таблица6[[#This Row],[Месяц продаж]])</f>
        <v>2011</v>
      </c>
      <c r="D7" s="31">
        <v>50868.214898014441</v>
      </c>
      <c r="E7" s="31">
        <v>7240.9976000000006</v>
      </c>
      <c r="F7" s="39">
        <f>Исходная_Таблица6[[#This Row],[Продано, руб.]]/Исходная_Таблица6[[#This Row],[План, руб.]]</f>
        <v>0.14234817586025889</v>
      </c>
    </row>
    <row r="8" spans="1:8" x14ac:dyDescent="0.25">
      <c r="A8" s="33">
        <v>40848</v>
      </c>
      <c r="B8" s="30">
        <f>MONTH(Исходная_Таблица6[[#This Row],[Месяц продаж]])</f>
        <v>11</v>
      </c>
      <c r="C8" s="3">
        <f>YEAR(Исходная_Таблица6[[#This Row],[Месяц продаж]])</f>
        <v>2011</v>
      </c>
      <c r="D8" s="31">
        <v>58560.77774393931</v>
      </c>
      <c r="E8" s="31">
        <v>19727.626400000001</v>
      </c>
      <c r="F8" s="39">
        <f>Исходная_Таблица6[[#This Row],[Продано, руб.]]/Исходная_Таблица6[[#This Row],[План, руб.]]</f>
        <v>0.33687439204206421</v>
      </c>
    </row>
    <row r="9" spans="1:8" x14ac:dyDescent="0.25">
      <c r="A9" s="33">
        <v>40878</v>
      </c>
      <c r="B9" s="30">
        <f>MONTH(Исходная_Таблица6[[#This Row],[Месяц продаж]])</f>
        <v>12</v>
      </c>
      <c r="C9" s="3">
        <f>YEAR(Исходная_Таблица6[[#This Row],[Месяц продаж]])</f>
        <v>2011</v>
      </c>
      <c r="D9" s="31">
        <v>66005.193401288241</v>
      </c>
      <c r="E9" s="31">
        <v>19848.439600000002</v>
      </c>
      <c r="F9" s="39">
        <f>Исходная_Таблица6[[#This Row],[Продано, руб.]]/Исходная_Таблица6[[#This Row],[План, руб.]]</f>
        <v>0.30071027107410331</v>
      </c>
    </row>
    <row r="10" spans="1:8" x14ac:dyDescent="0.25">
      <c r="A10" s="33">
        <v>40909</v>
      </c>
      <c r="B10" s="30">
        <f>MONTH(Исходная_Таблица6[[#This Row],[Месяц продаж]])</f>
        <v>1</v>
      </c>
      <c r="C10" s="3">
        <f>YEAR(Исходная_Таблица6[[#This Row],[Месяц продаж]])</f>
        <v>2012</v>
      </c>
      <c r="D10" s="31">
        <v>73697.75624721311</v>
      </c>
      <c r="E10" s="31">
        <v>36992.222399999999</v>
      </c>
      <c r="F10" s="39">
        <f>Исходная_Таблица6[[#This Row],[Продано, руб.]]/Исходная_Таблица6[[#This Row],[План, руб.]]</f>
        <v>0.50194502904420324</v>
      </c>
    </row>
    <row r="11" spans="1:8" x14ac:dyDescent="0.25">
      <c r="A11" s="33">
        <v>40940</v>
      </c>
      <c r="B11" s="30">
        <f>MONTH(Исходная_Таблица6[[#This Row],[Месяц продаж]])</f>
        <v>2</v>
      </c>
      <c r="C11" s="3">
        <f>YEAR(Исходная_Таблица6[[#This Row],[Месяц продаж]])</f>
        <v>2012</v>
      </c>
      <c r="D11" s="31">
        <v>81390.319093139842</v>
      </c>
      <c r="E11" s="31">
        <v>43200.462</v>
      </c>
      <c r="F11" s="39">
        <f>Исходная_Таблица6[[#This Row],[Продано, руб.]]/Исходная_Таблица6[[#This Row],[План, руб.]]</f>
        <v>0.53078133224374158</v>
      </c>
    </row>
    <row r="12" spans="1:8" x14ac:dyDescent="0.25">
      <c r="A12" s="33">
        <v>40969</v>
      </c>
      <c r="B12" s="30">
        <f>MONTH(Исходная_Таблица6[[#This Row],[Месяц продаж]])</f>
        <v>3</v>
      </c>
      <c r="C12" s="3">
        <f>YEAR(Исходная_Таблица6[[#This Row],[Месяц продаж]])</f>
        <v>2012</v>
      </c>
      <c r="D12" s="31">
        <v>88586.587561909109</v>
      </c>
      <c r="E12" s="31">
        <v>65453.474000000002</v>
      </c>
      <c r="F12" s="39">
        <f>Исходная_Таблица6[[#This Row],[Продано, руб.]]/Исходная_Таблица6[[#This Row],[План, руб.]]</f>
        <v>0.73886437892482948</v>
      </c>
    </row>
    <row r="13" spans="1:8" x14ac:dyDescent="0.25">
      <c r="A13" s="33">
        <v>41000</v>
      </c>
      <c r="B13" s="30">
        <f>MONTH(Исходная_Таблица6[[#This Row],[Месяц продаж]])</f>
        <v>4</v>
      </c>
      <c r="C13" s="3">
        <f>YEAR(Исходная_Таблица6[[#This Row],[Месяц продаж]])</f>
        <v>2012</v>
      </c>
      <c r="D13" s="31">
        <v>96279.150407835841</v>
      </c>
      <c r="E13" s="31">
        <v>60730.067600000002</v>
      </c>
      <c r="F13" s="39">
        <f>Исходная_Таблица6[[#This Row],[Продано, руб.]]/Исходная_Таблица6[[#This Row],[План, руб.]]</f>
        <v>0.6307707052123861</v>
      </c>
    </row>
    <row r="14" spans="1:8" x14ac:dyDescent="0.25">
      <c r="A14" s="33">
        <v>41030</v>
      </c>
      <c r="B14" s="30">
        <f>MONTH(Исходная_Таблица6[[#This Row],[Месяц продаж]])</f>
        <v>5</v>
      </c>
      <c r="C14" s="3">
        <f>YEAR(Исходная_Таблица6[[#This Row],[Месяц продаж]])</f>
        <v>2012</v>
      </c>
      <c r="D14" s="31">
        <v>103723.56606518291</v>
      </c>
      <c r="E14" s="31">
        <v>80711.012000000002</v>
      </c>
      <c r="F14" s="39">
        <f>Исходная_Таблица6[[#This Row],[Продано, руб.]]/Исходная_Таблица6[[#This Row],[План, руб.]]</f>
        <v>0.77813572230325023</v>
      </c>
    </row>
    <row r="15" spans="1:8" x14ac:dyDescent="0.25">
      <c r="A15" s="33">
        <v>41061</v>
      </c>
      <c r="B15" s="30">
        <f>MONTH(Исходная_Таблица6[[#This Row],[Месяц продаж]])</f>
        <v>6</v>
      </c>
      <c r="C15" s="3">
        <f>YEAR(Исходная_Таблица6[[#This Row],[Месяц продаж]])</f>
        <v>2012</v>
      </c>
      <c r="D15" s="31">
        <v>111416.12891110964</v>
      </c>
      <c r="E15" s="31">
        <v>105150.35320000001</v>
      </c>
      <c r="F15" s="39">
        <f>Исходная_Таблица6[[#This Row],[Продано, руб.]]/Исходная_Таблица6[[#This Row],[План, руб.]]</f>
        <v>0.94376239982176535</v>
      </c>
    </row>
    <row r="16" spans="1:8" x14ac:dyDescent="0.25">
      <c r="A16" s="33">
        <v>41091</v>
      </c>
      <c r="B16" s="30">
        <f>MONTH(Исходная_Таблица6[[#This Row],[Месяц продаж]])</f>
        <v>7</v>
      </c>
      <c r="C16" s="3">
        <f>YEAR(Исходная_Таблица6[[#This Row],[Месяц продаж]])</f>
        <v>2012</v>
      </c>
      <c r="D16" s="31">
        <v>118860.54456845671</v>
      </c>
      <c r="E16" s="31">
        <v>135022.39120000001</v>
      </c>
      <c r="F16" s="39">
        <f>Исходная_Таблица6[[#This Row],[Продано, руб.]]/Исходная_Таблица6[[#This Row],[План, руб.]]</f>
        <v>1.1359731834497446</v>
      </c>
    </row>
    <row r="17" spans="1:6" x14ac:dyDescent="0.25">
      <c r="A17" s="33">
        <v>41122</v>
      </c>
      <c r="B17" s="30">
        <f>MONTH(Исходная_Таблица6[[#This Row],[Месяц продаж]])</f>
        <v>8</v>
      </c>
      <c r="C17" s="3">
        <f>YEAR(Исходная_Таблица6[[#This Row],[Месяц продаж]])</f>
        <v>2012</v>
      </c>
      <c r="D17" s="31">
        <v>126553.10741438158</v>
      </c>
      <c r="E17" s="31">
        <v>158136.6844</v>
      </c>
      <c r="F17" s="39">
        <f>Исходная_Таблица6[[#This Row],[Продано, руб.]]/Исходная_Таблица6[[#This Row],[План, руб.]]</f>
        <v>1.2495677714352926</v>
      </c>
    </row>
    <row r="18" spans="1:6" x14ac:dyDescent="0.25">
      <c r="A18" s="33">
        <v>41153</v>
      </c>
      <c r="B18" s="30">
        <f>MONTH(Исходная_Таблица6[[#This Row],[Месяц продаж]])</f>
        <v>9</v>
      </c>
      <c r="C18" s="3">
        <f>YEAR(Исходная_Таблица6[[#This Row],[Месяц продаж]])</f>
        <v>2012</v>
      </c>
      <c r="D18" s="31">
        <v>134245.67026030831</v>
      </c>
      <c r="E18" s="31">
        <v>195619.954</v>
      </c>
      <c r="F18" s="39">
        <f>Исходная_Таблица6[[#This Row],[Продано, руб.]]/Исходная_Таблица6[[#This Row],[План, руб.]]</f>
        <v>1.4571788693123899</v>
      </c>
    </row>
    <row r="19" spans="1:6" x14ac:dyDescent="0.25">
      <c r="A19" s="33">
        <v>41183</v>
      </c>
      <c r="B19" s="30">
        <f>MONTH(Исходная_Таблица6[[#This Row],[Месяц продаж]])</f>
        <v>10</v>
      </c>
      <c r="C19" s="3">
        <f>YEAR(Исходная_Таблица6[[#This Row],[Месяц продаж]])</f>
        <v>2012</v>
      </c>
      <c r="D19" s="31">
        <v>141690.08591765538</v>
      </c>
      <c r="E19" s="31">
        <v>219287.6496</v>
      </c>
      <c r="F19" s="39">
        <f>Исходная_Таблица6[[#This Row],[Продано, руб.]]/Исходная_Таблица6[[#This Row],[План, руб.]]</f>
        <v>1.5476569738791832</v>
      </c>
    </row>
    <row r="20" spans="1:6" x14ac:dyDescent="0.25">
      <c r="A20" s="33">
        <v>41214</v>
      </c>
      <c r="B20" s="30">
        <f>MONTH(Исходная_Таблица6[[#This Row],[Месяц продаж]])</f>
        <v>11</v>
      </c>
      <c r="C20" s="3">
        <f>YEAR(Исходная_Таблица6[[#This Row],[Месяц продаж]])</f>
        <v>2012</v>
      </c>
      <c r="D20" s="31">
        <v>149382.64876358211</v>
      </c>
      <c r="E20" s="31">
        <v>200319.97720000002</v>
      </c>
      <c r="F20" s="39">
        <f>Исходная_Таблица6[[#This Row],[Продано, руб.]]/Исходная_Таблица6[[#This Row],[План, руб.]]</f>
        <v>1.3409855753530853</v>
      </c>
    </row>
    <row r="21" spans="1:6" x14ac:dyDescent="0.25">
      <c r="A21" s="33">
        <v>41244</v>
      </c>
      <c r="B21" s="30">
        <f>MONTH(Исходная_Таблица6[[#This Row],[Месяц продаж]])</f>
        <v>12</v>
      </c>
      <c r="C21" s="3">
        <f>YEAR(Исходная_Таблица6[[#This Row],[Месяц продаж]])</f>
        <v>2012</v>
      </c>
      <c r="D21" s="31">
        <v>156827.06442092918</v>
      </c>
      <c r="E21" s="31">
        <v>151410.11720000001</v>
      </c>
      <c r="F21" s="39">
        <f>Исходная_Таблица6[[#This Row],[Продано, руб.]]/Исходная_Таблица6[[#This Row],[План, руб.]]</f>
        <v>0.96545910464542073</v>
      </c>
    </row>
    <row r="22" spans="1:6" x14ac:dyDescent="0.25">
      <c r="A22" s="33">
        <v>41275</v>
      </c>
      <c r="B22" s="30">
        <f>MONTH(Исходная_Таблица6[[#This Row],[Месяц продаж]])</f>
        <v>1</v>
      </c>
      <c r="C22" s="3">
        <f>YEAR(Исходная_Таблица6[[#This Row],[Месяц продаж]])</f>
        <v>2013</v>
      </c>
      <c r="D22" s="31">
        <v>164519.62726685591</v>
      </c>
      <c r="E22" s="31">
        <v>183152.8112</v>
      </c>
      <c r="F22" s="39">
        <f>Исходная_Таблица6[[#This Row],[Продано, руб.]]/Исходная_Таблица6[[#This Row],[План, руб.]]</f>
        <v>1.113258121494042</v>
      </c>
    </row>
    <row r="23" spans="1:6" x14ac:dyDescent="0.25">
      <c r="A23" s="33">
        <v>41306</v>
      </c>
      <c r="B23" s="30">
        <f>MONTH(Исходная_Таблица6[[#This Row],[Месяц продаж]])</f>
        <v>2</v>
      </c>
      <c r="C23" s="3">
        <f>YEAR(Исходная_Таблица6[[#This Row],[Месяц продаж]])</f>
        <v>2013</v>
      </c>
      <c r="D23" s="31">
        <v>172212.19011278078</v>
      </c>
      <c r="E23" s="31">
        <v>187973.6476</v>
      </c>
      <c r="F23" s="39">
        <f>Исходная_Таблица6[[#This Row],[Продано, руб.]]/Исходная_Таблица6[[#This Row],[План, руб.]]</f>
        <v>1.0915234715782729</v>
      </c>
    </row>
    <row r="24" spans="1:6" x14ac:dyDescent="0.25">
      <c r="A24" s="33">
        <v>41334</v>
      </c>
      <c r="B24" s="30">
        <f>MONTH(Исходная_Таблица6[[#This Row],[Месяц продаж]])</f>
        <v>3</v>
      </c>
      <c r="C24" s="3">
        <f>YEAR(Исходная_Таблица6[[#This Row],[Месяц продаж]])</f>
        <v>2013</v>
      </c>
      <c r="D24" s="31">
        <v>179160.31139297225</v>
      </c>
      <c r="E24" s="31">
        <v>211419.2028</v>
      </c>
      <c r="F24" s="39">
        <f>Исходная_Таблица6[[#This Row],[Продано, руб.]]/Исходная_Таблица6[[#This Row],[План, руб.]]</f>
        <v>1.1800560132777997</v>
      </c>
    </row>
    <row r="25" spans="1:6" x14ac:dyDescent="0.25">
      <c r="A25" s="33">
        <v>41365</v>
      </c>
      <c r="B25" s="30">
        <f>MONTH(Исходная_Таблица6[[#This Row],[Месяц продаж]])</f>
        <v>4</v>
      </c>
      <c r="C25" s="3">
        <f>YEAR(Исходная_Таблица6[[#This Row],[Месяц продаж]])</f>
        <v>2013</v>
      </c>
      <c r="D25" s="31">
        <v>186852.87423889898</v>
      </c>
      <c r="E25" s="31">
        <v>182408.446</v>
      </c>
      <c r="F25" s="39">
        <f>Исходная_Таблица6[[#This Row],[Продано, руб.]]/Исходная_Таблица6[[#This Row],[План, руб.]]</f>
        <v>0.97621429021628747</v>
      </c>
    </row>
    <row r="26" spans="1:6" x14ac:dyDescent="0.25">
      <c r="A26" s="33">
        <v>41395</v>
      </c>
      <c r="B26" s="30">
        <f>MONTH(Исходная_Таблица6[[#This Row],[Месяц продаж]])</f>
        <v>5</v>
      </c>
      <c r="C26" s="3">
        <f>YEAR(Исходная_Таблица6[[#This Row],[Месяц продаж]])</f>
        <v>2013</v>
      </c>
      <c r="D26" s="31">
        <v>194297.28989624605</v>
      </c>
      <c r="E26" s="31">
        <v>205199.27160000001</v>
      </c>
      <c r="F26" s="39">
        <f>Исходная_Таблица6[[#This Row],[Продано, руб.]]/Исходная_Таблица6[[#This Row],[План, руб.]]</f>
        <v>1.0561097980809488</v>
      </c>
    </row>
    <row r="27" spans="1:6" x14ac:dyDescent="0.25">
      <c r="A27" s="33">
        <v>41426</v>
      </c>
      <c r="B27" s="30">
        <f>MONTH(Исходная_Таблица6[[#This Row],[Месяц продаж]])</f>
        <v>6</v>
      </c>
      <c r="C27" s="3">
        <f>YEAR(Исходная_Таблица6[[#This Row],[Месяц продаж]])</f>
        <v>2013</v>
      </c>
      <c r="D27" s="31">
        <v>201989.85274217278</v>
      </c>
      <c r="E27" s="31">
        <v>202954.48440000002</v>
      </c>
      <c r="F27" s="39">
        <f>Исходная_Таблица6[[#This Row],[Продано, руб.]]/Исходная_Таблица6[[#This Row],[План, руб.]]</f>
        <v>1.0047756441461371</v>
      </c>
    </row>
    <row r="28" spans="1:6" x14ac:dyDescent="0.25">
      <c r="A28" s="33">
        <v>41456</v>
      </c>
      <c r="B28" s="30">
        <f>MONTH(Исходная_Таблица6[[#This Row],[Месяц продаж]])</f>
        <v>7</v>
      </c>
      <c r="C28" s="3">
        <f>YEAR(Исходная_Таблица6[[#This Row],[Месяц продаж]])</f>
        <v>2013</v>
      </c>
      <c r="D28" s="31">
        <v>209434.26839951985</v>
      </c>
      <c r="E28" s="31">
        <v>241778.39080000002</v>
      </c>
      <c r="F28" s="39">
        <f>Исходная_Таблица6[[#This Row],[Продано, руб.]]/Исходная_Таблица6[[#This Row],[План, руб.]]</f>
        <v>1.1544356740071786</v>
      </c>
    </row>
    <row r="29" spans="1:6" x14ac:dyDescent="0.25">
      <c r="A29" s="33">
        <v>41487</v>
      </c>
      <c r="B29" s="30">
        <f>MONTH(Исходная_Таблица6[[#This Row],[Месяц продаж]])</f>
        <v>8</v>
      </c>
      <c r="C29" s="3">
        <f>YEAR(Исходная_Таблица6[[#This Row],[Месяц продаж]])</f>
        <v>2013</v>
      </c>
      <c r="D29" s="31">
        <v>217126.83124544658</v>
      </c>
      <c r="E29" s="31">
        <v>259397.84720000002</v>
      </c>
      <c r="F29" s="39">
        <f>Исходная_Таблица6[[#This Row],[Продано, руб.]]/Исходная_Таблица6[[#This Row],[План, руб.]]</f>
        <v>1.1946835207426254</v>
      </c>
    </row>
    <row r="30" spans="1:6" x14ac:dyDescent="0.25">
      <c r="A30" s="33">
        <v>41518</v>
      </c>
      <c r="B30" s="30">
        <f>MONTH(Исходная_Таблица6[[#This Row],[Месяц продаж]])</f>
        <v>9</v>
      </c>
      <c r="C30" s="3">
        <f>YEAR(Исходная_Таблица6[[#This Row],[Месяц продаж]])</f>
        <v>2013</v>
      </c>
      <c r="D30" s="31">
        <v>224819.39409137145</v>
      </c>
      <c r="E30" s="31">
        <v>240914.18080000003</v>
      </c>
      <c r="F30" s="39">
        <f>Исходная_Таблица6[[#This Row],[Продано, руб.]]/Исходная_Таблица6[[#This Row],[План, руб.]]</f>
        <v>1.0715898500379701</v>
      </c>
    </row>
    <row r="31" spans="1:6" x14ac:dyDescent="0.25">
      <c r="A31" s="33">
        <v>41548</v>
      </c>
      <c r="B31" s="30">
        <f>MONTH(Исходная_Таблица6[[#This Row],[Месяц продаж]])</f>
        <v>10</v>
      </c>
      <c r="C31" s="3">
        <f>YEAR(Исходная_Таблица6[[#This Row],[Месяц продаж]])</f>
        <v>2013</v>
      </c>
      <c r="D31" s="31">
        <v>232263.80974872038</v>
      </c>
      <c r="E31" s="31">
        <v>293511.54519999999</v>
      </c>
      <c r="F31" s="39">
        <f>Исходная_Таблица6[[#This Row],[Продано, руб.]]/Исходная_Таблица6[[#This Row],[План, руб.]]</f>
        <v>1.2636990046686214</v>
      </c>
    </row>
    <row r="32" spans="1:6" x14ac:dyDescent="0.25">
      <c r="A32" s="33">
        <v>41579</v>
      </c>
      <c r="B32" s="30">
        <f>MONTH(Исходная_Таблица6[[#This Row],[Месяц продаж]])</f>
        <v>11</v>
      </c>
      <c r="C32" s="3">
        <f>YEAR(Исходная_Таблица6[[#This Row],[Месяц продаж]])</f>
        <v>2013</v>
      </c>
      <c r="D32" s="31">
        <v>239956.37259464525</v>
      </c>
      <c r="E32" s="31">
        <v>310731.98080000002</v>
      </c>
      <c r="F32" s="39">
        <f>Исходная_Таблица6[[#This Row],[Продано, руб.]]/Исходная_Таблица6[[#This Row],[План, руб.]]</f>
        <v>1.2949519841463639</v>
      </c>
    </row>
    <row r="33" spans="1:6" x14ac:dyDescent="0.25">
      <c r="A33" s="33">
        <v>41609</v>
      </c>
      <c r="B33" s="30">
        <f>MONTH(Исходная_Таблица6[[#This Row],[Месяц продаж]])</f>
        <v>12</v>
      </c>
      <c r="C33" s="3">
        <f>YEAR(Исходная_Таблица6[[#This Row],[Месяц продаж]])</f>
        <v>2013</v>
      </c>
      <c r="D33" s="31">
        <v>247400.78825199418</v>
      </c>
      <c r="E33" s="31">
        <v>186964.27280000001</v>
      </c>
      <c r="F33" s="39">
        <f>Исходная_Таблица6[[#This Row],[Продано, руб.]]/Исходная_Таблица6[[#This Row],[План, руб.]]</f>
        <v>0.75571413543583554</v>
      </c>
    </row>
    <row r="34" spans="1:6" x14ac:dyDescent="0.25">
      <c r="A34" s="33">
        <v>41640</v>
      </c>
      <c r="B34" s="30">
        <f>MONTH(Исходная_Таблица6[[#This Row],[Месяц продаж]])</f>
        <v>1</v>
      </c>
      <c r="C34" s="3">
        <f>YEAR(Исходная_Таблица6[[#This Row],[Месяц продаж]])</f>
        <v>2014</v>
      </c>
      <c r="D34" s="31">
        <v>255093.35109791905</v>
      </c>
      <c r="E34" s="31">
        <v>238637.2476</v>
      </c>
      <c r="F34" s="39">
        <f>Исходная_Таблица6[[#This Row],[Продано, руб.]]/Исходная_Таблица6[[#This Row],[План, руб.]]</f>
        <v>0.9354898768349228</v>
      </c>
    </row>
    <row r="35" spans="1:6" x14ac:dyDescent="0.25">
      <c r="A35" s="33">
        <v>41671</v>
      </c>
      <c r="B35" s="30">
        <f>MONTH(Исходная_Таблица6[[#This Row],[Месяц продаж]])</f>
        <v>2</v>
      </c>
      <c r="C35" s="3">
        <f>YEAR(Исходная_Таблица6[[#This Row],[Месяц продаж]])</f>
        <v>2014</v>
      </c>
      <c r="D35" s="31">
        <v>262785.91394384578</v>
      </c>
      <c r="E35" s="31">
        <v>243313.88760000002</v>
      </c>
      <c r="F35" s="39">
        <f>Исходная_Таблица6[[#This Row],[Продано, руб.]]/Исходная_Таблица6[[#This Row],[План, руб.]]</f>
        <v>0.92590155974643795</v>
      </c>
    </row>
    <row r="36" spans="1:6" x14ac:dyDescent="0.25">
      <c r="A36" s="33">
        <v>41699</v>
      </c>
      <c r="B36" s="30">
        <f>MONTH(Исходная_Таблица6[[#This Row],[Месяц продаж]])</f>
        <v>3</v>
      </c>
      <c r="C36" s="3">
        <f>YEAR(Исходная_Таблица6[[#This Row],[Месяц продаж]])</f>
        <v>2014</v>
      </c>
      <c r="D36" s="31">
        <v>269734.03522403724</v>
      </c>
      <c r="E36" s="31">
        <v>219805.97720000002</v>
      </c>
      <c r="F36" s="39">
        <f>Исходная_Таблица6[[#This Row],[Продано, руб.]]/Исходная_Таблица6[[#This Row],[План, руб.]]</f>
        <v>0.81489893189575546</v>
      </c>
    </row>
    <row r="37" spans="1:6" x14ac:dyDescent="0.25">
      <c r="A37" s="33">
        <v>41730</v>
      </c>
      <c r="B37" s="30">
        <f>MONTH(Исходная_Таблица6[[#This Row],[Месяц продаж]])</f>
        <v>4</v>
      </c>
      <c r="C37" s="3">
        <f>YEAR(Исходная_Таблица6[[#This Row],[Месяц продаж]])</f>
        <v>2014</v>
      </c>
      <c r="D37" s="31">
        <v>277426.59806996211</v>
      </c>
      <c r="E37" s="31">
        <v>235028.44040000002</v>
      </c>
      <c r="F37" s="39">
        <f>Исходная_Таблица6[[#This Row],[Продано, руб.]]/Исходная_Таблица6[[#This Row],[План, руб.]]</f>
        <v>0.84717342185312017</v>
      </c>
    </row>
    <row r="38" spans="1:6" x14ac:dyDescent="0.25">
      <c r="A38" s="33">
        <v>41760</v>
      </c>
      <c r="B38" s="30">
        <f>MONTH(Исходная_Таблица6[[#This Row],[Месяц продаж]])</f>
        <v>5</v>
      </c>
      <c r="C38" s="3">
        <f>YEAR(Исходная_Таблица6[[#This Row],[Месяц продаж]])</f>
        <v>2014</v>
      </c>
      <c r="D38" s="31">
        <v>284871.01372730918</v>
      </c>
      <c r="E38" s="31">
        <v>215117.64560000002</v>
      </c>
      <c r="F38" s="39">
        <f>Исходная_Таблица6[[#This Row],[Продано, руб.]]/Исходная_Таблица6[[#This Row],[План, руб.]]</f>
        <v>0.75514052056528258</v>
      </c>
    </row>
    <row r="39" spans="1:6" x14ac:dyDescent="0.25">
      <c r="A39" s="33">
        <v>41791</v>
      </c>
      <c r="B39" s="30">
        <f>MONTH(Исходная_Таблица6[[#This Row],[Месяц продаж]])</f>
        <v>6</v>
      </c>
      <c r="C39" s="3">
        <f>YEAR(Исходная_Таблица6[[#This Row],[Месяц продаж]])</f>
        <v>2014</v>
      </c>
      <c r="D39" s="31">
        <v>292563.57657323591</v>
      </c>
      <c r="E39" s="31">
        <v>226435.11440000002</v>
      </c>
      <c r="F39" s="39">
        <f>Исходная_Таблица6[[#This Row],[Продано, руб.]]/Исходная_Таблица6[[#This Row],[План, руб.]]</f>
        <v>0.77396891661022504</v>
      </c>
    </row>
    <row r="40" spans="1:6" x14ac:dyDescent="0.25">
      <c r="A40" s="33">
        <v>41821</v>
      </c>
      <c r="B40" s="30">
        <f>MONTH(Исходная_Таблица6[[#This Row],[Месяц продаж]])</f>
        <v>7</v>
      </c>
      <c r="C40" s="3">
        <f>YEAR(Исходная_Таблица6[[#This Row],[Месяц продаж]])</f>
        <v>2014</v>
      </c>
      <c r="D40" s="31">
        <v>300007.99223058298</v>
      </c>
      <c r="E40" s="31">
        <v>280902.38160000002</v>
      </c>
      <c r="F40" s="39">
        <f>Исходная_Таблица6[[#This Row],[Продано, руб.]]/Исходная_Таблица6[[#This Row],[План, руб.]]</f>
        <v>0.93631632781336505</v>
      </c>
    </row>
    <row r="41" spans="1:6" x14ac:dyDescent="0.25">
      <c r="A41" s="33">
        <v>41852</v>
      </c>
      <c r="B41" s="30">
        <f>MONTH(Исходная_Таблица6[[#This Row],[Месяц продаж]])</f>
        <v>8</v>
      </c>
      <c r="C41" s="3">
        <f>YEAR(Исходная_Таблица6[[#This Row],[Месяц продаж]])</f>
        <v>2014</v>
      </c>
      <c r="D41" s="31">
        <v>307700.55507650971</v>
      </c>
      <c r="E41" s="31">
        <v>258805.25760000001</v>
      </c>
      <c r="F41" s="39">
        <f>Исходная_Таблица6[[#This Row],[Продано, руб.]]/Исходная_Таблица6[[#This Row],[План, руб.]]</f>
        <v>0.84109454250301274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A3" sqref="A3"/>
    </sheetView>
  </sheetViews>
  <sheetFormatPr defaultRowHeight="15" x14ac:dyDescent="0.25"/>
  <cols>
    <col min="1" max="1" width="38.42578125" customWidth="1"/>
    <col min="2" max="2" width="20.85546875" bestFit="1" customWidth="1"/>
    <col min="3" max="4" width="9.140625" customWidth="1"/>
    <col min="5" max="5" width="8.140625" customWidth="1"/>
    <col min="6" max="6" width="11.85546875" bestFit="1" customWidth="1"/>
    <col min="7" max="7" width="22.28515625" bestFit="1" customWidth="1"/>
    <col min="8" max="8" width="38.42578125" customWidth="1"/>
    <col min="9" max="9" width="22.28515625" bestFit="1" customWidth="1"/>
    <col min="10" max="10" width="43.140625" customWidth="1"/>
    <col min="11" max="11" width="27" bestFit="1" customWidth="1"/>
  </cols>
  <sheetData>
    <row r="3" spans="1:6" x14ac:dyDescent="0.25">
      <c r="A3" s="29" t="s">
        <v>27</v>
      </c>
      <c r="B3" s="29" t="s">
        <v>1</v>
      </c>
    </row>
    <row r="4" spans="1:6" x14ac:dyDescent="0.25">
      <c r="A4" s="29" t="s">
        <v>0</v>
      </c>
      <c r="B4">
        <v>2011</v>
      </c>
      <c r="C4">
        <v>2012</v>
      </c>
      <c r="D4">
        <v>2013</v>
      </c>
      <c r="E4">
        <v>2014</v>
      </c>
      <c r="F4" t="s">
        <v>12</v>
      </c>
    </row>
    <row r="5" spans="1:6" x14ac:dyDescent="0.25">
      <c r="A5" s="35">
        <v>1</v>
      </c>
      <c r="B5" s="36"/>
      <c r="C5" s="36">
        <v>0.50194502904420324</v>
      </c>
      <c r="D5" s="36">
        <v>1.113258121494042</v>
      </c>
      <c r="E5" s="36">
        <v>0.9354898768349228</v>
      </c>
      <c r="F5" s="36">
        <v>2.5506930273731681</v>
      </c>
    </row>
    <row r="6" spans="1:6" x14ac:dyDescent="0.25">
      <c r="A6" s="35">
        <v>2</v>
      </c>
      <c r="B6" s="36"/>
      <c r="C6" s="36">
        <v>0.53078133224374158</v>
      </c>
      <c r="D6" s="36">
        <v>1.0915234715782729</v>
      </c>
      <c r="E6" s="36">
        <v>0.92590155974643795</v>
      </c>
      <c r="F6" s="36">
        <v>2.5482063635684522</v>
      </c>
    </row>
    <row r="7" spans="1:6" x14ac:dyDescent="0.25">
      <c r="A7" s="35">
        <v>3</v>
      </c>
      <c r="B7" s="36"/>
      <c r="C7" s="36">
        <v>0.73886437892482948</v>
      </c>
      <c r="D7" s="36">
        <v>1.1800560132777997</v>
      </c>
      <c r="E7" s="36">
        <v>0.81489893189575546</v>
      </c>
      <c r="F7" s="36">
        <v>2.7338193240983846</v>
      </c>
    </row>
    <row r="8" spans="1:6" x14ac:dyDescent="0.25">
      <c r="A8" s="35">
        <v>4</v>
      </c>
      <c r="B8" s="36"/>
      <c r="C8" s="36">
        <v>0.6307707052123861</v>
      </c>
      <c r="D8" s="36">
        <v>0.97621429021628747</v>
      </c>
      <c r="E8" s="36">
        <v>0.84717342185312017</v>
      </c>
      <c r="F8" s="36">
        <v>2.4541584172817936</v>
      </c>
    </row>
    <row r="9" spans="1:6" x14ac:dyDescent="0.25">
      <c r="A9" s="35">
        <v>5</v>
      </c>
      <c r="B9" s="36"/>
      <c r="C9" s="36">
        <v>0.77813572230325023</v>
      </c>
      <c r="D9" s="36">
        <v>1.0561097980809488</v>
      </c>
      <c r="E9" s="36">
        <v>0.75514052056528258</v>
      </c>
      <c r="F9" s="36">
        <v>2.5893860409494813</v>
      </c>
    </row>
    <row r="10" spans="1:6" x14ac:dyDescent="0.25">
      <c r="A10" s="35">
        <v>6</v>
      </c>
      <c r="B10" s="36"/>
      <c r="C10" s="36">
        <v>0.94376239982176535</v>
      </c>
      <c r="D10" s="36">
        <v>1.0047756441461371</v>
      </c>
      <c r="E10" s="36">
        <v>0.77396891661022504</v>
      </c>
      <c r="F10" s="36">
        <v>2.7225069605781274</v>
      </c>
    </row>
    <row r="11" spans="1:6" x14ac:dyDescent="0.25">
      <c r="A11" s="35">
        <v>7</v>
      </c>
      <c r="B11" s="36"/>
      <c r="C11" s="36">
        <v>1.1359731834497446</v>
      </c>
      <c r="D11" s="36">
        <v>1.1544356740071786</v>
      </c>
      <c r="E11" s="36">
        <v>0.93631632781336505</v>
      </c>
      <c r="F11" s="36">
        <v>3.2267251852702885</v>
      </c>
    </row>
    <row r="12" spans="1:6" x14ac:dyDescent="0.25">
      <c r="A12" s="35">
        <v>8</v>
      </c>
      <c r="B12" s="36"/>
      <c r="C12" s="36">
        <v>1.2495677714352926</v>
      </c>
      <c r="D12" s="36">
        <v>1.1946835207426254</v>
      </c>
      <c r="E12" s="36">
        <v>0.84109454250301274</v>
      </c>
      <c r="F12" s="36">
        <v>3.2853458346809306</v>
      </c>
    </row>
    <row r="13" spans="1:6" x14ac:dyDescent="0.25">
      <c r="A13" s="35">
        <v>9</v>
      </c>
      <c r="B13" s="36"/>
      <c r="C13" s="36">
        <v>1.4571788693123899</v>
      </c>
      <c r="D13" s="36">
        <v>1.0715898500379701</v>
      </c>
      <c r="E13" s="36"/>
      <c r="F13" s="36">
        <v>2.5287687193503601</v>
      </c>
    </row>
    <row r="14" spans="1:6" x14ac:dyDescent="0.25">
      <c r="A14" s="35">
        <v>10</v>
      </c>
      <c r="B14" s="36">
        <v>0.14234817586025889</v>
      </c>
      <c r="C14" s="36">
        <v>1.5476569738791832</v>
      </c>
      <c r="D14" s="36">
        <v>1.2636990046686214</v>
      </c>
      <c r="E14" s="36"/>
      <c r="F14" s="36">
        <v>2.9537041544080633</v>
      </c>
    </row>
    <row r="15" spans="1:6" x14ac:dyDescent="0.25">
      <c r="A15" s="35">
        <v>11</v>
      </c>
      <c r="B15" s="36">
        <v>0.33687439204206421</v>
      </c>
      <c r="C15" s="36">
        <v>1.3409855753530853</v>
      </c>
      <c r="D15" s="36">
        <v>1.2949519841463639</v>
      </c>
      <c r="E15" s="36"/>
      <c r="F15" s="36">
        <v>2.9728119515415132</v>
      </c>
    </row>
    <row r="16" spans="1:6" x14ac:dyDescent="0.25">
      <c r="A16" s="35">
        <v>12</v>
      </c>
      <c r="B16" s="36">
        <v>0.30071027107410331</v>
      </c>
      <c r="C16" s="36">
        <v>0.96545910464542073</v>
      </c>
      <c r="D16" s="36">
        <v>0.75571413543583554</v>
      </c>
      <c r="E16" s="36"/>
      <c r="F16" s="36">
        <v>2.0218835111553597</v>
      </c>
    </row>
    <row r="17" spans="1:6" x14ac:dyDescent="0.25">
      <c r="A17" s="35" t="s">
        <v>12</v>
      </c>
      <c r="B17" s="36">
        <v>0.7799328389764264</v>
      </c>
      <c r="C17" s="36">
        <v>11.821081045625291</v>
      </c>
      <c r="D17" s="36">
        <v>13.157011507832083</v>
      </c>
      <c r="E17" s="36">
        <v>6.8299840978221216</v>
      </c>
      <c r="F17" s="36">
        <v>32.588009490255928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0" t="s">
        <v>7</v>
      </c>
      <c r="B1" s="10"/>
      <c r="C1" s="10"/>
      <c r="D1" s="10"/>
      <c r="E1" s="10"/>
      <c r="F1" s="10"/>
      <c r="G1" s="10"/>
    </row>
    <row r="2" spans="1:7" ht="107.25" customHeight="1" x14ac:dyDescent="0.25">
      <c r="A2" s="5" t="s">
        <v>8</v>
      </c>
    </row>
    <row r="3" spans="1:7" ht="105" customHeight="1" x14ac:dyDescent="0.25">
      <c r="A3" s="5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0" t="s">
        <v>7</v>
      </c>
      <c r="B1" s="10"/>
      <c r="C1" s="10"/>
      <c r="D1" s="10"/>
      <c r="E1" s="10"/>
      <c r="F1" s="10"/>
      <c r="G1" s="10"/>
    </row>
    <row r="2" spans="1:7" ht="107.25" customHeight="1" x14ac:dyDescent="0.25">
      <c r="A2" s="5" t="s">
        <v>8</v>
      </c>
    </row>
    <row r="3" spans="1:7" ht="105" customHeight="1" x14ac:dyDescent="0.25">
      <c r="A3" s="5" t="s">
        <v>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9"/>
  <sheetViews>
    <sheetView workbookViewId="0">
      <selection activeCell="D30" sqref="D30"/>
    </sheetView>
  </sheetViews>
  <sheetFormatPr defaultRowHeight="15" x14ac:dyDescent="0.25"/>
  <cols>
    <col min="1" max="1" width="10.7109375" customWidth="1"/>
  </cols>
  <sheetData>
    <row r="1" spans="1:4" x14ac:dyDescent="0.25">
      <c r="A1" s="11" t="s">
        <v>3</v>
      </c>
      <c r="B1" s="12"/>
      <c r="C1" s="13"/>
    </row>
    <row r="3" spans="1:4" x14ac:dyDescent="0.25">
      <c r="B3" s="14" t="s">
        <v>1</v>
      </c>
      <c r="C3" s="15"/>
      <c r="D3" s="16"/>
    </row>
    <row r="4" spans="1:4" x14ac:dyDescent="0.25">
      <c r="A4" s="17" t="s">
        <v>0</v>
      </c>
      <c r="B4" s="20" t="s">
        <v>2</v>
      </c>
      <c r="C4" s="21"/>
      <c r="D4" s="22"/>
    </row>
    <row r="5" spans="1:4" x14ac:dyDescent="0.25">
      <c r="A5" s="18"/>
      <c r="B5" s="23"/>
      <c r="C5" s="24"/>
      <c r="D5" s="25"/>
    </row>
    <row r="6" spans="1:4" x14ac:dyDescent="0.25">
      <c r="A6" s="18"/>
      <c r="B6" s="23"/>
      <c r="C6" s="24"/>
      <c r="D6" s="25"/>
    </row>
    <row r="7" spans="1:4" x14ac:dyDescent="0.25">
      <c r="A7" s="18"/>
      <c r="B7" s="23"/>
      <c r="C7" s="24"/>
      <c r="D7" s="25"/>
    </row>
    <row r="8" spans="1:4" x14ac:dyDescent="0.25">
      <c r="A8" s="18"/>
      <c r="B8" s="23"/>
      <c r="C8" s="24"/>
      <c r="D8" s="25"/>
    </row>
    <row r="9" spans="1:4" x14ac:dyDescent="0.25">
      <c r="A9" s="19"/>
      <c r="B9" s="26"/>
      <c r="C9" s="27"/>
      <c r="D9" s="28"/>
    </row>
  </sheetData>
  <mergeCells count="4">
    <mergeCell ref="A1:C1"/>
    <mergeCell ref="B3:D3"/>
    <mergeCell ref="A4:A9"/>
    <mergeCell ref="B4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Исходная таблица</vt:lpstr>
      <vt:lpstr>Сводная таблица</vt:lpstr>
      <vt:lpstr>Исходная таблица (2)</vt:lpstr>
      <vt:lpstr>Сводная таблица2</vt:lpstr>
      <vt:lpstr>EXCEL2.RU</vt:lpstr>
      <vt:lpstr>Лист7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Обычный</cp:lastModifiedBy>
  <dcterms:created xsi:type="dcterms:W3CDTF">2012-05-10T04:44:58Z</dcterms:created>
  <dcterms:modified xsi:type="dcterms:W3CDTF">2019-03-02T16:30:11Z</dcterms:modified>
</cp:coreProperties>
</file>