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225" windowWidth="18975" windowHeight="11775" tabRatio="853"/>
  </bookViews>
  <sheets>
    <sheet name="Задача" sheetId="12" r:id="rId1"/>
    <sheet name="Задача (нелинейная)" sheetId="20" r:id="rId2"/>
    <sheet name="EXCEL2.RU" sheetId="17" r:id="rId3"/>
    <sheet name="EXCEL2.RU (2)" sheetId="18" state="veryHidden" r:id="rId4"/>
  </sheets>
  <definedNames>
    <definedName name="_xlnm._FilterDatabase" localSheetId="0" hidden="1">Задача!#REF!</definedName>
    <definedName name="_xlnm._FilterDatabase" localSheetId="1" hidden="1">'Задача (нелинейная)'!#REF!</definedName>
    <definedName name="anscount" hidden="1">2</definedName>
    <definedName name="limcount" hidden="1">2</definedName>
    <definedName name="sencount" hidden="1">4</definedName>
    <definedName name="solver_adj" localSheetId="0" hidden="1">Задача!$B$22:$G$27,Задача!$B$29:$G$29</definedName>
    <definedName name="solver_adj" localSheetId="1" hidden="1">'Задача (нелинейная)'!$B$22:$G$27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0" localSheetId="0" hidden="1">Задача!#REF!</definedName>
    <definedName name="solver_lhs0" localSheetId="1" hidden="1">'Задача (нелинейная)'!#REF!</definedName>
    <definedName name="solver_lhs1" localSheetId="0" hidden="1">Задача!$H$22:$H$27</definedName>
    <definedName name="solver_lhs1" localSheetId="1" hidden="1">'Задача (нелинейная)'!$H$22:$H$27</definedName>
    <definedName name="solver_lhs2" localSheetId="0" hidden="1">Задача!$B$22:$G$27</definedName>
    <definedName name="solver_lhs2" localSheetId="1" hidden="1">'Задача (нелинейная)'!$B$22:$G$27</definedName>
    <definedName name="solver_lhs3" localSheetId="0" hidden="1">Задача!$B$29:$G$29</definedName>
    <definedName name="solver_lhs3" localSheetId="1" hidden="1">'Задача (нелинейная)'!$G$22:$G$27</definedName>
    <definedName name="solver_lhs4" localSheetId="0" hidden="1">Задача!$B$22:$B$27</definedName>
    <definedName name="solver_lhs4" localSheetId="1" hidden="1">'Задача (нелинейная)'!$G$22:$G$27</definedName>
    <definedName name="solver_lhs5" localSheetId="0" hidden="1">Задача!$C$22:$C$27</definedName>
    <definedName name="solver_lhs5" localSheetId="1" hidden="1">'Задача (нелинейная)'!$G$22:$G$27</definedName>
    <definedName name="solver_lhs6" localSheetId="0" hidden="1">Задача!$D$22:$D$27</definedName>
    <definedName name="solver_lhs6" localSheetId="1" hidden="1">'Задача (нелинейная)'!$G$22:$G$27</definedName>
    <definedName name="solver_lhs7" localSheetId="0" hidden="1">Задача!$E$22:$E$27</definedName>
    <definedName name="solver_lhs7" localSheetId="1" hidden="1">'Задача (нелинейная)'!$G$22:$G$27</definedName>
    <definedName name="solver_lhs8" localSheetId="0" hidden="1">Задача!$F$22:$F$27</definedName>
    <definedName name="solver_lhs8" localSheetId="1" hidden="1">'Задача (нелинейная)'!$G$22:$G$27</definedName>
    <definedName name="solver_lhs9" localSheetId="0" hidden="1">Задача!$G$22:$G$27</definedName>
    <definedName name="solver_lhs9" localSheetId="1" hidden="1">'Задача (нелинейная)'!$G$22:$G$27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60</definedName>
    <definedName name="solver_mrt" localSheetId="0" hidden="1">0.075</definedName>
    <definedName name="solver_mrt" localSheetId="1" hidden="1">0.1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9</definedName>
    <definedName name="solver_num" localSheetId="1" hidden="1">2</definedName>
    <definedName name="solver_nwt" localSheetId="0" hidden="1">1</definedName>
    <definedName name="solver_nwt" localSheetId="1" hidden="1">1</definedName>
    <definedName name="solver_opt" localSheetId="0" hidden="1">Задача!$G$42</definedName>
    <definedName name="solver_opt" localSheetId="1" hidden="1">'Задача (нелинейная)'!$G$42</definedName>
    <definedName name="solver_pre" localSheetId="0" hidden="1">0.00001</definedName>
    <definedName name="solver_pre" localSheetId="1" hidden="1">0.00001</definedName>
    <definedName name="solver_rbv" localSheetId="0" hidden="1">2</definedName>
    <definedName name="solver_rbv" localSheetId="1" hidden="1">2</definedName>
    <definedName name="solver_rel0" localSheetId="0" hidden="1">5</definedName>
    <definedName name="solver_rel0" localSheetId="1" hidden="1">5</definedName>
    <definedName name="solver_rel1" localSheetId="0" hidden="1">2</definedName>
    <definedName name="solver_rel1" localSheetId="1" hidden="1">2</definedName>
    <definedName name="solver_rel2" localSheetId="0" hidden="1">5</definedName>
    <definedName name="solver_rel2" localSheetId="1" hidden="1">5</definedName>
    <definedName name="solver_rel3" localSheetId="0" hidden="1">5</definedName>
    <definedName name="solver_rel3" localSheetId="1" hidden="1">1</definedName>
    <definedName name="solver_rel4" localSheetId="0" hidden="1">1</definedName>
    <definedName name="solver_rel4" localSheetId="1" hidden="1">1</definedName>
    <definedName name="solver_rel5" localSheetId="0" hidden="1">1</definedName>
    <definedName name="solver_rel5" localSheetId="1" hidden="1">1</definedName>
    <definedName name="solver_rel6" localSheetId="0" hidden="1">1</definedName>
    <definedName name="solver_rel6" localSheetId="1" hidden="1">1</definedName>
    <definedName name="solver_rel7" localSheetId="0" hidden="1">1</definedName>
    <definedName name="solver_rel7" localSheetId="1" hidden="1">1</definedName>
    <definedName name="solver_rel8" localSheetId="0" hidden="1">1</definedName>
    <definedName name="solver_rel8" localSheetId="1" hidden="1">1</definedName>
    <definedName name="solver_rel9" localSheetId="0" hidden="1">1</definedName>
    <definedName name="solver_rel9" localSheetId="1" hidden="1">1</definedName>
    <definedName name="solver_rhs0" localSheetId="0" hidden="1">бинарное</definedName>
    <definedName name="solver_rhs0" localSheetId="1" hidden="1">бинарное</definedName>
    <definedName name="solver_rhs1" localSheetId="0" hidden="1">1</definedName>
    <definedName name="solver_rhs1" localSheetId="1" hidden="1">1</definedName>
    <definedName name="solver_rhs2" localSheetId="0" hidden="1">бинарное</definedName>
    <definedName name="solver_rhs2" localSheetId="1" hidden="1">бинарное</definedName>
    <definedName name="solver_rhs3" localSheetId="0" hidden="1">бинарное</definedName>
    <definedName name="solver_rhs3" localSheetId="1" hidden="1">'Задача (нелинейная)'!$G$29</definedName>
    <definedName name="solver_rhs4" localSheetId="0" hidden="1">Решение_Город1</definedName>
    <definedName name="solver_rhs4" localSheetId="1" hidden="1">'Задача (нелинейная)'!$G$29</definedName>
    <definedName name="solver_rhs5" localSheetId="0" hidden="1">Решение_Город2</definedName>
    <definedName name="solver_rhs5" localSheetId="1" hidden="1">'Задача (нелинейная)'!$G$29</definedName>
    <definedName name="solver_rhs6" localSheetId="0" hidden="1">Решение_Город3</definedName>
    <definedName name="solver_rhs6" localSheetId="1" hidden="1">'Задача (нелинейная)'!$G$29</definedName>
    <definedName name="solver_rhs7" localSheetId="0" hidden="1">Решение_Город4</definedName>
    <definedName name="solver_rhs7" localSheetId="1" hidden="1">'Задача (нелинейная)'!$G$29</definedName>
    <definedName name="solver_rhs8" localSheetId="0" hidden="1">Решение_Город5</definedName>
    <definedName name="solver_rhs8" localSheetId="1" hidden="1">'Задача (нелинейная)'!$G$29</definedName>
    <definedName name="solver_rhs9" localSheetId="0" hidden="1">Решение_Город6</definedName>
    <definedName name="solver_rhs9" localSheetId="1" hidden="1">'Задача (нелинейная)'!$G$29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0</definedName>
    <definedName name="solver_ssz" localSheetId="1" hidden="1">0</definedName>
    <definedName name="solver_tim" localSheetId="0" hidden="1">2147483647</definedName>
    <definedName name="solver_tim" localSheetId="1" hidden="1">2147483647</definedName>
    <definedName name="solver_tol" localSheetId="0" hidden="1">0</definedName>
    <definedName name="solver_tol" localSheetId="1" hidden="1">0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  <definedName name="Количество_привязок_Региона" localSheetId="1">'Задача (нелинейная)'!$H$22:$H$27</definedName>
    <definedName name="Количество_привязок_Региона">Задача!$H$22:$H$27</definedName>
    <definedName name="Привязка_Региона_к_Городу" localSheetId="1">'Задача (нелинейная)'!$B$22:$G$27</definedName>
    <definedName name="Привязка_Региона_к_Городу">Задача!$B$22:$G$27</definedName>
    <definedName name="Решение_Город1" localSheetId="1">'Задача (нелинейная)'!$B$29</definedName>
    <definedName name="Решение_Город1">Задача!$B$29</definedName>
    <definedName name="Решение_Город2" localSheetId="1">'Задача (нелинейная)'!$C$29</definedName>
    <definedName name="Решение_Город2">Задача!$C$29</definedName>
    <definedName name="Решение_Город3" localSheetId="1">'Задача (нелинейная)'!$D$29</definedName>
    <definedName name="Решение_Город3">Задача!$D$29</definedName>
    <definedName name="Решение_Город4" localSheetId="1">'Задача (нелинейная)'!$E$29</definedName>
    <definedName name="Решение_Город4">Задача!$E$29</definedName>
    <definedName name="Решение_Город5" localSheetId="1">'Задача (нелинейная)'!$F$29</definedName>
    <definedName name="Решение_Город5">Задача!$F$29</definedName>
    <definedName name="Решение_Город6" localSheetId="1">'Задача (нелинейная)'!$G$29</definedName>
    <definedName name="Решение_Город6">Задача!$G$29</definedName>
    <definedName name="Решение_об_открытии" localSheetId="1">'Задача (нелинейная)'!$B$29:$G$29</definedName>
    <definedName name="Решение_об_открытии">Задача!$B$29:$G$29</definedName>
    <definedName name="Суммарные_расходы">Задача!$G$42</definedName>
    <definedName name="Ящики_в_Городе1" localSheetId="1">'Задача (нелинейная)'!$B$22:$B$27</definedName>
    <definedName name="Ящики_в_Городе1">Задача!$B$22:$B$27</definedName>
    <definedName name="Ящики_в_Городе2" localSheetId="1">'Задача (нелинейная)'!$C$22:$C$27</definedName>
    <definedName name="Ящики_в_Городе2">Задача!$C$22:$C$27</definedName>
    <definedName name="Ящики_в_Городе3" localSheetId="1">'Задача (нелинейная)'!$D$22:$D$27</definedName>
    <definedName name="Ящики_в_Городе3">Задача!$D$22:$D$27</definedName>
    <definedName name="Ящики_в_Городе4" localSheetId="1">'Задача (нелинейная)'!$E$22:$E$27</definedName>
    <definedName name="Ящики_в_Городе4">Задача!$E$22:$E$27</definedName>
    <definedName name="Ящики_в_Городе5" localSheetId="1">'Задача (нелинейная)'!$F$22:$F$27</definedName>
    <definedName name="Ящики_в_Городе5">Задача!$F$22:$F$27</definedName>
    <definedName name="Ящики_в_Городе6" localSheetId="1">'Задача (нелинейная)'!$G$22:$G$27</definedName>
    <definedName name="Ящики_в_Городе6">Задача!$G$22:$G$27</definedName>
  </definedNames>
  <calcPr calcId="145621"/>
</workbook>
</file>

<file path=xl/calcChain.xml><?xml version="1.0" encoding="utf-8"?>
<calcChain xmlns="http://schemas.openxmlformats.org/spreadsheetml/2006/main">
  <c r="C29" i="20" l="1"/>
  <c r="D29" i="20"/>
  <c r="E29" i="20"/>
  <c r="F29" i="20"/>
  <c r="G29" i="20"/>
  <c r="B29" i="20"/>
  <c r="E41" i="20"/>
  <c r="G38" i="20"/>
  <c r="F38" i="20"/>
  <c r="E38" i="20"/>
  <c r="D38" i="20"/>
  <c r="C38" i="20"/>
  <c r="B38" i="20"/>
  <c r="G37" i="20"/>
  <c r="F37" i="20"/>
  <c r="E37" i="20"/>
  <c r="D37" i="20"/>
  <c r="C37" i="20"/>
  <c r="B37" i="20"/>
  <c r="G36" i="20"/>
  <c r="F36" i="20"/>
  <c r="E36" i="20"/>
  <c r="D36" i="20"/>
  <c r="C36" i="20"/>
  <c r="B36" i="20"/>
  <c r="G35" i="20"/>
  <c r="F35" i="20"/>
  <c r="E35" i="20"/>
  <c r="D35" i="20"/>
  <c r="C35" i="20"/>
  <c r="B35" i="20"/>
  <c r="G34" i="20"/>
  <c r="F34" i="20"/>
  <c r="E34" i="20"/>
  <c r="D34" i="20"/>
  <c r="C34" i="20"/>
  <c r="B34" i="20"/>
  <c r="G33" i="20"/>
  <c r="F33" i="20"/>
  <c r="E33" i="20"/>
  <c r="D33" i="20"/>
  <c r="C33" i="20"/>
  <c r="B33" i="20"/>
  <c r="H27" i="20"/>
  <c r="H26" i="20"/>
  <c r="H25" i="20"/>
  <c r="H24" i="20"/>
  <c r="H23" i="20"/>
  <c r="H22" i="20"/>
  <c r="G41" i="12"/>
  <c r="E41" i="12"/>
  <c r="C33" i="12"/>
  <c r="D33" i="12"/>
  <c r="E33" i="12"/>
  <c r="F33" i="12"/>
  <c r="G33" i="12"/>
  <c r="C34" i="12"/>
  <c r="D34" i="12"/>
  <c r="E34" i="12"/>
  <c r="F34" i="12"/>
  <c r="G34" i="12"/>
  <c r="C35" i="12"/>
  <c r="D35" i="12"/>
  <c r="E35" i="12"/>
  <c r="F35" i="12"/>
  <c r="G35" i="12"/>
  <c r="C36" i="12"/>
  <c r="D36" i="12"/>
  <c r="E36" i="12"/>
  <c r="F36" i="12"/>
  <c r="G36" i="12"/>
  <c r="C37" i="12"/>
  <c r="D37" i="12"/>
  <c r="E37" i="12"/>
  <c r="F37" i="12"/>
  <c r="G37" i="12"/>
  <c r="C38" i="12"/>
  <c r="D38" i="12"/>
  <c r="E38" i="12"/>
  <c r="F38" i="12"/>
  <c r="G38" i="12"/>
  <c r="B34" i="12"/>
  <c r="B35" i="12"/>
  <c r="B36" i="12"/>
  <c r="B37" i="12"/>
  <c r="B38" i="12"/>
  <c r="B33" i="12"/>
  <c r="H23" i="12"/>
  <c r="H24" i="12"/>
  <c r="H25" i="12"/>
  <c r="H26" i="12"/>
  <c r="H27" i="12"/>
  <c r="H22" i="12"/>
  <c r="G41" i="20" l="1"/>
  <c r="G40" i="20"/>
  <c r="G40" i="12"/>
  <c r="G42" i="12" s="1"/>
  <c r="G42" i="20" l="1"/>
</calcChain>
</file>

<file path=xl/sharedStrings.xml><?xml version="1.0" encoding="utf-8"?>
<sst xmlns="http://schemas.openxmlformats.org/spreadsheetml/2006/main" count="132" uniqueCount="32">
  <si>
    <t>Файл скачан с сайта excel2.ru &gt;&gt;&gt;</t>
  </si>
  <si>
    <t>Перейти к статье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</si>
  <si>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</si>
  <si>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</si>
  <si>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</si>
  <si>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Всего</t>
  </si>
  <si>
    <t>Ставка</t>
  </si>
  <si>
    <t>Регион1</t>
  </si>
  <si>
    <t>Регион2</t>
  </si>
  <si>
    <t>Регион3</t>
  </si>
  <si>
    <t>Регион4</t>
  </si>
  <si>
    <t>Регион5</t>
  </si>
  <si>
    <t>Регион6</t>
  </si>
  <si>
    <t>Объем дневных платежей</t>
  </si>
  <si>
    <t>Города</t>
  </si>
  <si>
    <t>Город1</t>
  </si>
  <si>
    <t>Город2</t>
  </si>
  <si>
    <t>Город3</t>
  </si>
  <si>
    <t>Город4</t>
  </si>
  <si>
    <t>Город5</t>
  </si>
  <si>
    <t>Город6</t>
  </si>
  <si>
    <t>Расходы на содержание</t>
  </si>
  <si>
    <t>Среднее количество дней между получением платежа и его пересылкой в банк</t>
  </si>
  <si>
    <t>Привязка абонетного ящика Региона к Городу</t>
  </si>
  <si>
    <t>Решение об открытии</t>
  </si>
  <si>
    <t>Денежные потери из-за задержки платежа</t>
  </si>
  <si>
    <t>Суммарные потери</t>
  </si>
  <si>
    <t>Суммарные расходы</t>
  </si>
  <si>
    <t>Нелинейная модель Задачи</t>
  </si>
  <si>
    <t>Общие потери из-за задержки платежа</t>
  </si>
  <si>
    <t>Компания планирует открыть в 6-и регионах свое представительство (абонентный ящик), куда будут поступать платежи от ее клиентов. В качестве кандидатов на открытие представительства рассматриваются 6 городов. В городе можно открыть 1, 2 или более представительства для разных регионов, а можно и вовсе не открывать (всего нужно открыть 6 представительств - по одному для каждого региона). Расходы на содержание представительства в каждом городе разные. Средства от клиентов будут поступать в абонентский ящик города с некоторой задержкой, в зависимости от региона. Каждый день задержки стоит компании 6% от дневной суммы поступления.
Требуется определить оптимальный вариант открытия представительств, при котором суммарные расходы (содержание представительства + потери из-за задержки) будут минимальны.</t>
  </si>
  <si>
    <t>Поиск решения MS EXCEL. Выбор места открытия нового представительства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</si>
</sst>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MS Sans Serif"/>
      <family val="2"/>
    </font>
    <font>
      <sz val="8"/>
      <name val="Helv"/>
    </font>
    <font>
      <sz val="11"/>
      <color theme="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b/>
      <sz val="11"/>
      <color theme="1" tint="0.14999847407452621"/>
      <name val="Calibri"/>
      <family val="2"/>
      <charset val="204"/>
      <scheme val="minor"/>
    </font>
    <font>
      <sz val="11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7" fillId="0" borderId="0">
      <alignment horizontal="left"/>
    </xf>
  </cellStyleXfs>
  <cellXfs count="36">
    <xf numFmtId="0" fontId="0" fillId="0" borderId="0" xfId="0"/>
    <xf numFmtId="0" fontId="1" fillId="0" borderId="0" xfId="0" applyFont="1"/>
    <xf numFmtId="0" fontId="2" fillId="0" borderId="0" xfId="1"/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3" borderId="1" xfId="0" applyFill="1" applyBorder="1"/>
    <xf numFmtId="0" fontId="8" fillId="6" borderId="0" xfId="0" applyFont="1" applyFill="1"/>
    <xf numFmtId="0" fontId="12" fillId="6" borderId="0" xfId="0" applyFont="1" applyFill="1" applyAlignment="1">
      <alignment vertical="center"/>
    </xf>
    <xf numFmtId="0" fontId="11" fillId="5" borderId="0" xfId="0" applyNumberFormat="1" applyFont="1" applyFill="1" applyAlignment="1">
      <alignment horizontal="centerContinuous" wrapText="1"/>
    </xf>
    <xf numFmtId="0" fontId="11" fillId="5" borderId="0" xfId="0" applyFont="1" applyFill="1" applyAlignment="1">
      <alignment horizontal="centerContinuous"/>
    </xf>
    <xf numFmtId="0" fontId="10" fillId="5" borderId="0" xfId="0" applyFont="1" applyFill="1" applyAlignment="1">
      <alignment horizontal="centerContinuous"/>
    </xf>
    <xf numFmtId="0" fontId="13" fillId="7" borderId="0" xfId="1" applyFont="1" applyFill="1" applyAlignment="1">
      <alignment vertical="center" wrapText="1"/>
    </xf>
    <xf numFmtId="0" fontId="14" fillId="5" borderId="0" xfId="0" applyNumberFormat="1" applyFont="1" applyFill="1" applyAlignment="1">
      <alignment horizontal="centerContinuous" vertical="top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3" fontId="0" fillId="0" borderId="1" xfId="0" applyNumberFormat="1" applyBorder="1"/>
    <xf numFmtId="3" fontId="1" fillId="8" borderId="1" xfId="0" applyNumberFormat="1" applyFont="1" applyFill="1" applyBorder="1"/>
    <xf numFmtId="0" fontId="9" fillId="4" borderId="0" xfId="4" applyFont="1" applyFill="1" applyAlignment="1" applyProtection="1">
      <alignment vertical="center"/>
    </xf>
    <xf numFmtId="9" fontId="0" fillId="0" borderId="0" xfId="0" applyNumberFormat="1"/>
    <xf numFmtId="9" fontId="0" fillId="0" borderId="1" xfId="0" applyNumberFormat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8" borderId="1" xfId="0" applyFont="1" applyFill="1" applyBorder="1"/>
    <xf numFmtId="3" fontId="0" fillId="0" borderId="0" xfId="0" applyNumberFormat="1"/>
    <xf numFmtId="3" fontId="0" fillId="0" borderId="1" xfId="0" applyNumberFormat="1" applyFont="1" applyBorder="1"/>
    <xf numFmtId="0" fontId="0" fillId="0" borderId="1" xfId="0" applyFill="1" applyBorder="1"/>
    <xf numFmtId="0" fontId="14" fillId="5" borderId="0" xfId="0" applyNumberFormat="1" applyFont="1" applyFill="1" applyAlignment="1">
      <alignment horizontal="left" vertical="top"/>
    </xf>
    <xf numFmtId="0" fontId="15" fillId="0" borderId="1" xfId="0" applyFont="1" applyFill="1" applyBorder="1"/>
    <xf numFmtId="9" fontId="16" fillId="0" borderId="1" xfId="0" applyNumberFormat="1" applyFont="1" applyBorder="1"/>
    <xf numFmtId="0" fontId="0" fillId="9" borderId="1" xfId="0" applyFill="1" applyBorder="1"/>
    <xf numFmtId="0" fontId="9" fillId="4" borderId="0" xfId="4" applyFont="1" applyFill="1" applyAlignment="1" applyProtection="1">
      <alignment horizontal="left" vertical="center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9" fillId="4" borderId="0" xfId="4" applyFont="1" applyFill="1" applyAlignment="1" applyProtection="1">
      <alignment horizontal="center" vertical="center"/>
    </xf>
    <xf numFmtId="0" fontId="5" fillId="6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isk-resheniya-ms-excel-43-vybor-mesta-otkrytiya-novogo-predstavitelstv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excel2.ru/articles/poisk-resheniya-ms-excel-43-vybor-mesta-otkrytiya-novogo-predstavitelstv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2"/>
  <sheetViews>
    <sheetView tabSelected="1" workbookViewId="0">
      <selection activeCell="H3" sqref="A1:H3"/>
    </sheetView>
  </sheetViews>
  <sheetFormatPr defaultRowHeight="15" x14ac:dyDescent="0.25"/>
  <cols>
    <col min="1" max="1" width="16.7109375" customWidth="1"/>
    <col min="2" max="4" width="10.7109375" bestFit="1" customWidth="1"/>
    <col min="5" max="5" width="11.85546875" customWidth="1"/>
    <col min="6" max="6" width="11.28515625" customWidth="1"/>
    <col min="7" max="7" width="10" bestFit="1" customWidth="1"/>
    <col min="8" max="8" width="6.85546875" customWidth="1"/>
    <col min="10" max="10" width="11.28515625" customWidth="1"/>
    <col min="270" max="270" width="10" customWidth="1"/>
    <col min="351" max="351" width="8.5703125" customWidth="1"/>
  </cols>
  <sheetData>
    <row r="1" spans="1:8" ht="35.25" customHeight="1" x14ac:dyDescent="0.25">
      <c r="A1" s="31" t="s">
        <v>0</v>
      </c>
      <c r="B1" s="31"/>
      <c r="C1" s="31"/>
      <c r="D1" s="31"/>
      <c r="E1" s="31"/>
      <c r="F1" s="31"/>
      <c r="G1" s="31"/>
      <c r="H1" s="18"/>
    </row>
    <row r="2" spans="1:8" x14ac:dyDescent="0.25">
      <c r="A2" s="35" t="s">
        <v>1</v>
      </c>
      <c r="B2" s="7"/>
      <c r="C2" s="7"/>
      <c r="D2" s="7"/>
      <c r="E2" s="7"/>
      <c r="F2" s="7"/>
      <c r="G2" s="7"/>
      <c r="H2" s="7"/>
    </row>
    <row r="3" spans="1:8" ht="23.25" customHeight="1" x14ac:dyDescent="0.25">
      <c r="A3" s="8" t="s">
        <v>31</v>
      </c>
      <c r="B3" s="7"/>
      <c r="C3" s="7"/>
      <c r="D3" s="7"/>
      <c r="E3" s="7"/>
      <c r="F3" s="7"/>
      <c r="G3" s="7"/>
      <c r="H3" s="7"/>
    </row>
    <row r="4" spans="1:8" ht="165" x14ac:dyDescent="0.25">
      <c r="A4" s="13" t="s">
        <v>30</v>
      </c>
      <c r="B4" s="9"/>
      <c r="C4" s="9"/>
      <c r="D4" s="9"/>
      <c r="E4" s="10"/>
      <c r="F4" s="10"/>
      <c r="G4" s="11"/>
      <c r="H4" s="13"/>
    </row>
    <row r="5" spans="1:8" x14ac:dyDescent="0.25">
      <c r="A5" s="4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8" ht="30" x14ac:dyDescent="0.25">
      <c r="A6" s="15" t="s">
        <v>13</v>
      </c>
      <c r="B6" s="16">
        <v>325000</v>
      </c>
      <c r="C6" s="16">
        <v>475000</v>
      </c>
      <c r="D6" s="16">
        <v>300000</v>
      </c>
      <c r="E6" s="16">
        <v>275000</v>
      </c>
      <c r="F6" s="16">
        <v>385000</v>
      </c>
      <c r="G6" s="16">
        <v>350000</v>
      </c>
    </row>
    <row r="7" spans="1:8" ht="5.25" customHeight="1" x14ac:dyDescent="0.25"/>
    <row r="8" spans="1:8" x14ac:dyDescent="0.25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</row>
    <row r="9" spans="1:8" ht="30" x14ac:dyDescent="0.25">
      <c r="A9" s="15" t="s">
        <v>21</v>
      </c>
      <c r="B9" s="16">
        <v>55000</v>
      </c>
      <c r="C9" s="16">
        <v>50000</v>
      </c>
      <c r="D9" s="16">
        <v>60000</v>
      </c>
      <c r="E9" s="16">
        <v>53000</v>
      </c>
      <c r="F9" s="16">
        <v>58000</v>
      </c>
      <c r="G9" s="16">
        <v>55000</v>
      </c>
    </row>
    <row r="10" spans="1:8" ht="5.25" customHeight="1" x14ac:dyDescent="0.25"/>
    <row r="11" spans="1:8" x14ac:dyDescent="0.25">
      <c r="A11" s="1" t="s">
        <v>22</v>
      </c>
    </row>
    <row r="12" spans="1:8" x14ac:dyDescent="0.25"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</row>
    <row r="13" spans="1:8" x14ac:dyDescent="0.25">
      <c r="A13" s="3" t="s">
        <v>7</v>
      </c>
      <c r="B13" s="4">
        <v>2</v>
      </c>
      <c r="C13" s="4">
        <v>5</v>
      </c>
      <c r="D13" s="4">
        <v>5</v>
      </c>
      <c r="E13" s="4">
        <v>4</v>
      </c>
      <c r="F13" s="4">
        <v>6</v>
      </c>
      <c r="G13" s="4">
        <v>8</v>
      </c>
    </row>
    <row r="14" spans="1:8" x14ac:dyDescent="0.25">
      <c r="A14" s="3" t="s">
        <v>8</v>
      </c>
      <c r="B14" s="4">
        <v>4</v>
      </c>
      <c r="C14" s="4">
        <v>2</v>
      </c>
      <c r="D14" s="4">
        <v>4</v>
      </c>
      <c r="E14" s="4">
        <v>6</v>
      </c>
      <c r="F14" s="4">
        <v>6</v>
      </c>
      <c r="G14" s="4">
        <v>6</v>
      </c>
    </row>
    <row r="15" spans="1:8" x14ac:dyDescent="0.25">
      <c r="A15" s="3" t="s">
        <v>9</v>
      </c>
      <c r="B15" s="4">
        <v>5</v>
      </c>
      <c r="C15" s="4">
        <v>5</v>
      </c>
      <c r="D15" s="4">
        <v>2</v>
      </c>
      <c r="E15" s="4">
        <v>8</v>
      </c>
      <c r="F15" s="4">
        <v>7</v>
      </c>
      <c r="G15" s="4">
        <v>5</v>
      </c>
    </row>
    <row r="16" spans="1:8" x14ac:dyDescent="0.25">
      <c r="A16" s="3" t="s">
        <v>10</v>
      </c>
      <c r="B16" s="4">
        <v>4</v>
      </c>
      <c r="C16" s="4">
        <v>6</v>
      </c>
      <c r="D16" s="4">
        <v>8</v>
      </c>
      <c r="E16" s="4">
        <v>2</v>
      </c>
      <c r="F16" s="4">
        <v>4</v>
      </c>
      <c r="G16" s="4">
        <v>5</v>
      </c>
    </row>
    <row r="17" spans="1:8" x14ac:dyDescent="0.25">
      <c r="A17" s="3" t="s">
        <v>11</v>
      </c>
      <c r="B17" s="4">
        <v>6</v>
      </c>
      <c r="C17" s="4">
        <v>6</v>
      </c>
      <c r="D17" s="4">
        <v>6</v>
      </c>
      <c r="E17" s="4">
        <v>4</v>
      </c>
      <c r="F17" s="4">
        <v>2</v>
      </c>
      <c r="G17" s="4">
        <v>5</v>
      </c>
    </row>
    <row r="18" spans="1:8" x14ac:dyDescent="0.25">
      <c r="A18" s="3" t="s">
        <v>12</v>
      </c>
      <c r="B18" s="4">
        <v>8</v>
      </c>
      <c r="C18" s="4">
        <v>8</v>
      </c>
      <c r="D18" s="4">
        <v>5</v>
      </c>
      <c r="E18" s="4">
        <v>5</v>
      </c>
      <c r="F18" s="4">
        <v>5</v>
      </c>
      <c r="G18" s="4">
        <v>2</v>
      </c>
    </row>
    <row r="19" spans="1:8" ht="6.75" customHeight="1" x14ac:dyDescent="0.25"/>
    <row r="20" spans="1:8" x14ac:dyDescent="0.25">
      <c r="A20" s="21" t="s">
        <v>23</v>
      </c>
    </row>
    <row r="21" spans="1:8" x14ac:dyDescent="0.25">
      <c r="B21" s="3" t="s">
        <v>15</v>
      </c>
      <c r="C21" s="3" t="s">
        <v>16</v>
      </c>
      <c r="D21" s="3" t="s">
        <v>17</v>
      </c>
      <c r="E21" s="3" t="s">
        <v>18</v>
      </c>
      <c r="F21" s="3" t="s">
        <v>19</v>
      </c>
      <c r="G21" s="3" t="s">
        <v>20</v>
      </c>
      <c r="H21" s="5" t="s">
        <v>5</v>
      </c>
    </row>
    <row r="22" spans="1:8" x14ac:dyDescent="0.25">
      <c r="A22" s="3" t="s">
        <v>7</v>
      </c>
      <c r="B22" s="6">
        <v>0</v>
      </c>
      <c r="C22" s="6">
        <v>0</v>
      </c>
      <c r="D22" s="6">
        <v>0</v>
      </c>
      <c r="E22" s="6">
        <v>1</v>
      </c>
      <c r="F22" s="6">
        <v>0</v>
      </c>
      <c r="G22" s="6">
        <v>0</v>
      </c>
      <c r="H22" s="5">
        <f>SUM(B22:G22)</f>
        <v>1</v>
      </c>
    </row>
    <row r="23" spans="1:8" x14ac:dyDescent="0.25">
      <c r="A23" s="3" t="s">
        <v>8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5">
        <f t="shared" ref="H23:H27" si="0">SUM(B23:G23)</f>
        <v>1</v>
      </c>
    </row>
    <row r="24" spans="1:8" x14ac:dyDescent="0.25">
      <c r="A24" s="3" t="s">
        <v>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5">
        <f t="shared" si="0"/>
        <v>1</v>
      </c>
    </row>
    <row r="25" spans="1:8" x14ac:dyDescent="0.25">
      <c r="A25" s="3" t="s">
        <v>10</v>
      </c>
      <c r="B25" s="6">
        <v>0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5">
        <f t="shared" si="0"/>
        <v>1</v>
      </c>
    </row>
    <row r="26" spans="1:8" x14ac:dyDescent="0.25">
      <c r="A26" s="3" t="s">
        <v>11</v>
      </c>
      <c r="B26" s="6">
        <v>0</v>
      </c>
      <c r="C26" s="6">
        <v>0</v>
      </c>
      <c r="D26" s="6">
        <v>0</v>
      </c>
      <c r="E26" s="6">
        <v>1</v>
      </c>
      <c r="F26" s="6">
        <v>0</v>
      </c>
      <c r="G26" s="6">
        <v>0</v>
      </c>
      <c r="H26" s="5">
        <f t="shared" si="0"/>
        <v>1</v>
      </c>
    </row>
    <row r="27" spans="1:8" x14ac:dyDescent="0.25">
      <c r="A27" s="3" t="s">
        <v>12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5">
        <f t="shared" si="0"/>
        <v>1</v>
      </c>
    </row>
    <row r="28" spans="1:8" ht="6.75" customHeight="1" x14ac:dyDescent="0.25"/>
    <row r="29" spans="1:8" ht="30" x14ac:dyDescent="0.25">
      <c r="A29" s="14" t="s">
        <v>24</v>
      </c>
      <c r="B29" s="6">
        <v>0</v>
      </c>
      <c r="C29" s="6">
        <v>1</v>
      </c>
      <c r="D29" s="6">
        <v>0</v>
      </c>
      <c r="E29" s="6">
        <v>1</v>
      </c>
      <c r="F29" s="6">
        <v>0</v>
      </c>
      <c r="G29" s="6">
        <v>1</v>
      </c>
    </row>
    <row r="30" spans="1:8" ht="6" customHeight="1" x14ac:dyDescent="0.25"/>
    <row r="31" spans="1:8" x14ac:dyDescent="0.25">
      <c r="A31" s="1" t="s">
        <v>25</v>
      </c>
    </row>
    <row r="32" spans="1:8" x14ac:dyDescent="0.25">
      <c r="B32" s="3" t="s">
        <v>15</v>
      </c>
      <c r="C32" s="3" t="s">
        <v>16</v>
      </c>
      <c r="D32" s="3" t="s">
        <v>17</v>
      </c>
      <c r="E32" s="3" t="s">
        <v>18</v>
      </c>
      <c r="F32" s="3" t="s">
        <v>19</v>
      </c>
      <c r="G32" s="3" t="s">
        <v>20</v>
      </c>
    </row>
    <row r="33" spans="1:9" x14ac:dyDescent="0.25">
      <c r="A33" s="3" t="s">
        <v>7</v>
      </c>
      <c r="B33" s="16">
        <f t="shared" ref="B33:G38" si="1">HLOOKUP($A33,$B$5:$G$6,2,FALSE)*B13*B22*$B$40</f>
        <v>0</v>
      </c>
      <c r="C33" s="16">
        <f t="shared" si="1"/>
        <v>0</v>
      </c>
      <c r="D33" s="16">
        <f t="shared" si="1"/>
        <v>0</v>
      </c>
      <c r="E33" s="16">
        <f t="shared" si="1"/>
        <v>78000</v>
      </c>
      <c r="F33" s="16">
        <f t="shared" si="1"/>
        <v>0</v>
      </c>
      <c r="G33" s="16">
        <f t="shared" si="1"/>
        <v>0</v>
      </c>
    </row>
    <row r="34" spans="1:9" x14ac:dyDescent="0.25">
      <c r="A34" s="3" t="s">
        <v>8</v>
      </c>
      <c r="B34" s="16">
        <f t="shared" si="1"/>
        <v>0</v>
      </c>
      <c r="C34" s="16">
        <f t="shared" si="1"/>
        <v>57000</v>
      </c>
      <c r="D34" s="16">
        <f t="shared" si="1"/>
        <v>0</v>
      </c>
      <c r="E34" s="16">
        <f t="shared" si="1"/>
        <v>0</v>
      </c>
      <c r="F34" s="16">
        <f t="shared" si="1"/>
        <v>0</v>
      </c>
      <c r="G34" s="16">
        <f t="shared" si="1"/>
        <v>0</v>
      </c>
    </row>
    <row r="35" spans="1:9" x14ac:dyDescent="0.25">
      <c r="A35" s="3" t="s">
        <v>9</v>
      </c>
      <c r="B35" s="16">
        <f t="shared" si="1"/>
        <v>0</v>
      </c>
      <c r="C35" s="16">
        <f t="shared" si="1"/>
        <v>0</v>
      </c>
      <c r="D35" s="16">
        <f t="shared" si="1"/>
        <v>0</v>
      </c>
      <c r="E35" s="16">
        <f t="shared" si="1"/>
        <v>0</v>
      </c>
      <c r="F35" s="16">
        <f t="shared" si="1"/>
        <v>0</v>
      </c>
      <c r="G35" s="16">
        <f t="shared" si="1"/>
        <v>90000</v>
      </c>
      <c r="I35" s="19"/>
    </row>
    <row r="36" spans="1:9" x14ac:dyDescent="0.25">
      <c r="A36" s="3" t="s">
        <v>10</v>
      </c>
      <c r="B36" s="16">
        <f t="shared" si="1"/>
        <v>0</v>
      </c>
      <c r="C36" s="16">
        <f t="shared" si="1"/>
        <v>0</v>
      </c>
      <c r="D36" s="16">
        <f t="shared" si="1"/>
        <v>0</v>
      </c>
      <c r="E36" s="16">
        <f t="shared" si="1"/>
        <v>33000</v>
      </c>
      <c r="F36" s="16">
        <f t="shared" si="1"/>
        <v>0</v>
      </c>
      <c r="G36" s="16">
        <f t="shared" si="1"/>
        <v>0</v>
      </c>
    </row>
    <row r="37" spans="1:9" x14ac:dyDescent="0.25">
      <c r="A37" s="3" t="s">
        <v>11</v>
      </c>
      <c r="B37" s="16">
        <f t="shared" si="1"/>
        <v>0</v>
      </c>
      <c r="C37" s="16">
        <f t="shared" si="1"/>
        <v>0</v>
      </c>
      <c r="D37" s="16">
        <f t="shared" si="1"/>
        <v>0</v>
      </c>
      <c r="E37" s="16">
        <f t="shared" si="1"/>
        <v>92400</v>
      </c>
      <c r="F37" s="16">
        <f t="shared" si="1"/>
        <v>0</v>
      </c>
      <c r="G37" s="16">
        <f t="shared" si="1"/>
        <v>0</v>
      </c>
    </row>
    <row r="38" spans="1:9" x14ac:dyDescent="0.25">
      <c r="A38" s="3" t="s">
        <v>12</v>
      </c>
      <c r="B38" s="16">
        <f t="shared" si="1"/>
        <v>0</v>
      </c>
      <c r="C38" s="16">
        <f t="shared" si="1"/>
        <v>0</v>
      </c>
      <c r="D38" s="16">
        <f t="shared" si="1"/>
        <v>0</v>
      </c>
      <c r="E38" s="16">
        <f t="shared" si="1"/>
        <v>0</v>
      </c>
      <c r="F38" s="16">
        <f t="shared" si="1"/>
        <v>0</v>
      </c>
      <c r="G38" s="16">
        <f t="shared" si="1"/>
        <v>42000</v>
      </c>
    </row>
    <row r="39" spans="1:9" ht="6.75" customHeight="1" x14ac:dyDescent="0.25"/>
    <row r="40" spans="1:9" ht="30" customHeight="1" x14ac:dyDescent="0.25">
      <c r="A40" s="28" t="s">
        <v>6</v>
      </c>
      <c r="B40" s="29">
        <v>0.06</v>
      </c>
      <c r="E40" s="32" t="s">
        <v>29</v>
      </c>
      <c r="F40" s="33"/>
      <c r="G40" s="25">
        <f>SUM(B33:G38)</f>
        <v>392400</v>
      </c>
    </row>
    <row r="41" spans="1:9" x14ac:dyDescent="0.25">
      <c r="E41" s="3" t="str">
        <f>A9</f>
        <v>Расходы на содержание</v>
      </c>
      <c r="F41" s="3"/>
      <c r="G41" s="25">
        <f>SUMPRODUCT(B9:G9,B29:G29)</f>
        <v>158000</v>
      </c>
    </row>
    <row r="42" spans="1:9" x14ac:dyDescent="0.25">
      <c r="E42" s="23" t="s">
        <v>27</v>
      </c>
      <c r="F42" s="23"/>
      <c r="G42" s="17">
        <f>SUM(G40:G41)</f>
        <v>550400</v>
      </c>
    </row>
  </sheetData>
  <mergeCells count="2">
    <mergeCell ref="A1:G1"/>
    <mergeCell ref="E40:F40"/>
  </mergeCells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7" workbookViewId="0">
      <selection activeCell="H3" sqref="A1:H3"/>
    </sheetView>
  </sheetViews>
  <sheetFormatPr defaultRowHeight="15" x14ac:dyDescent="0.25"/>
  <cols>
    <col min="1" max="1" width="16" customWidth="1"/>
    <col min="2" max="4" width="10.7109375" bestFit="1" customWidth="1"/>
    <col min="5" max="5" width="11.85546875" customWidth="1"/>
    <col min="6" max="6" width="11.28515625" customWidth="1"/>
    <col min="7" max="7" width="10" bestFit="1" customWidth="1"/>
    <col min="8" max="8" width="6.85546875" customWidth="1"/>
    <col min="10" max="10" width="11.28515625" customWidth="1"/>
    <col min="270" max="270" width="10" customWidth="1"/>
    <col min="351" max="351" width="8.5703125" customWidth="1"/>
  </cols>
  <sheetData>
    <row r="1" spans="1:8" ht="35.25" customHeight="1" x14ac:dyDescent="0.25">
      <c r="A1" s="31" t="s">
        <v>0</v>
      </c>
      <c r="B1" s="31"/>
      <c r="C1" s="31"/>
      <c r="D1" s="31"/>
      <c r="E1" s="31"/>
      <c r="F1" s="31"/>
      <c r="G1" s="31"/>
      <c r="H1" s="18"/>
    </row>
    <row r="2" spans="1:8" ht="23.25" customHeight="1" x14ac:dyDescent="0.25">
      <c r="A2" s="35" t="s">
        <v>1</v>
      </c>
      <c r="B2" s="7"/>
      <c r="C2" s="7"/>
      <c r="D2" s="7"/>
      <c r="E2" s="7"/>
      <c r="F2" s="7"/>
      <c r="G2" s="7"/>
      <c r="H2" s="7"/>
    </row>
    <row r="3" spans="1:8" ht="23.25" customHeight="1" x14ac:dyDescent="0.25">
      <c r="A3" s="8" t="s">
        <v>31</v>
      </c>
      <c r="B3" s="7"/>
      <c r="C3" s="7"/>
      <c r="D3" s="7"/>
      <c r="E3" s="7"/>
      <c r="F3" s="7"/>
      <c r="G3" s="7"/>
      <c r="H3" s="7"/>
    </row>
    <row r="4" spans="1:8" x14ac:dyDescent="0.25">
      <c r="A4" s="27" t="s">
        <v>28</v>
      </c>
      <c r="B4" s="9"/>
      <c r="C4" s="9"/>
      <c r="D4" s="9"/>
      <c r="E4" s="10"/>
      <c r="F4" s="10"/>
      <c r="G4" s="11"/>
      <c r="H4" s="13"/>
    </row>
    <row r="5" spans="1:8" x14ac:dyDescent="0.25">
      <c r="A5" s="4"/>
      <c r="B5" s="3" t="s">
        <v>7</v>
      </c>
      <c r="C5" s="3" t="s">
        <v>8</v>
      </c>
      <c r="D5" s="3" t="s">
        <v>9</v>
      </c>
      <c r="E5" s="3" t="s">
        <v>10</v>
      </c>
      <c r="F5" s="3" t="s">
        <v>11</v>
      </c>
      <c r="G5" s="3" t="s">
        <v>12</v>
      </c>
    </row>
    <row r="6" spans="1:8" ht="45" x14ac:dyDescent="0.25">
      <c r="A6" s="15" t="s">
        <v>13</v>
      </c>
      <c r="B6" s="16">
        <v>325000</v>
      </c>
      <c r="C6" s="16">
        <v>475000</v>
      </c>
      <c r="D6" s="16">
        <v>300000</v>
      </c>
      <c r="E6" s="16">
        <v>275000</v>
      </c>
      <c r="F6" s="16">
        <v>385000</v>
      </c>
      <c r="G6" s="16">
        <v>350000</v>
      </c>
    </row>
    <row r="8" spans="1:8" x14ac:dyDescent="0.25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</row>
    <row r="9" spans="1:8" ht="30" x14ac:dyDescent="0.25">
      <c r="A9" s="15" t="s">
        <v>21</v>
      </c>
      <c r="B9" s="16">
        <v>55000</v>
      </c>
      <c r="C9" s="16">
        <v>50000</v>
      </c>
      <c r="D9" s="16">
        <v>60000</v>
      </c>
      <c r="E9" s="16">
        <v>53000</v>
      </c>
      <c r="F9" s="16">
        <v>58000</v>
      </c>
      <c r="G9" s="16">
        <v>55000</v>
      </c>
    </row>
    <row r="11" spans="1:8" x14ac:dyDescent="0.25">
      <c r="A11" s="1" t="s">
        <v>22</v>
      </c>
    </row>
    <row r="12" spans="1:8" x14ac:dyDescent="0.25">
      <c r="B12" s="3" t="s">
        <v>15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</row>
    <row r="13" spans="1:8" x14ac:dyDescent="0.25">
      <c r="A13" s="3" t="s">
        <v>7</v>
      </c>
      <c r="B13" s="30">
        <v>2</v>
      </c>
      <c r="C13" s="4">
        <v>5</v>
      </c>
      <c r="D13" s="4">
        <v>5</v>
      </c>
      <c r="E13" s="4">
        <v>4</v>
      </c>
      <c r="F13" s="4">
        <v>6</v>
      </c>
      <c r="G13" s="4">
        <v>8</v>
      </c>
    </row>
    <row r="14" spans="1:8" x14ac:dyDescent="0.25">
      <c r="A14" s="3" t="s">
        <v>8</v>
      </c>
      <c r="B14" s="4">
        <v>4</v>
      </c>
      <c r="C14" s="30">
        <v>2</v>
      </c>
      <c r="D14" s="4">
        <v>4</v>
      </c>
      <c r="E14" s="4">
        <v>6</v>
      </c>
      <c r="F14" s="4">
        <v>6</v>
      </c>
      <c r="G14" s="4">
        <v>6</v>
      </c>
    </row>
    <row r="15" spans="1:8" x14ac:dyDescent="0.25">
      <c r="A15" s="3" t="s">
        <v>9</v>
      </c>
      <c r="B15" s="4">
        <v>5</v>
      </c>
      <c r="C15" s="4">
        <v>5</v>
      </c>
      <c r="D15" s="30">
        <v>2</v>
      </c>
      <c r="E15" s="4">
        <v>8</v>
      </c>
      <c r="F15" s="4">
        <v>7</v>
      </c>
      <c r="G15" s="4">
        <v>5</v>
      </c>
    </row>
    <row r="16" spans="1:8" x14ac:dyDescent="0.25">
      <c r="A16" s="3" t="s">
        <v>10</v>
      </c>
      <c r="B16" s="4">
        <v>4</v>
      </c>
      <c r="C16" s="4">
        <v>6</v>
      </c>
      <c r="D16" s="4">
        <v>8</v>
      </c>
      <c r="E16" s="30">
        <v>2</v>
      </c>
      <c r="F16" s="4">
        <v>4</v>
      </c>
      <c r="G16" s="4">
        <v>5</v>
      </c>
    </row>
    <row r="17" spans="1:9" x14ac:dyDescent="0.25">
      <c r="A17" s="3" t="s">
        <v>11</v>
      </c>
      <c r="B17" s="4">
        <v>6</v>
      </c>
      <c r="C17" s="4">
        <v>6</v>
      </c>
      <c r="D17" s="4">
        <v>6</v>
      </c>
      <c r="E17" s="4">
        <v>4</v>
      </c>
      <c r="F17" s="30">
        <v>2</v>
      </c>
      <c r="G17" s="4">
        <v>5</v>
      </c>
    </row>
    <row r="18" spans="1:9" x14ac:dyDescent="0.25">
      <c r="A18" s="3" t="s">
        <v>12</v>
      </c>
      <c r="B18" s="4">
        <v>8</v>
      </c>
      <c r="C18" s="4">
        <v>8</v>
      </c>
      <c r="D18" s="4">
        <v>5</v>
      </c>
      <c r="E18" s="4">
        <v>5</v>
      </c>
      <c r="F18" s="4">
        <v>5</v>
      </c>
      <c r="G18" s="30">
        <v>2</v>
      </c>
    </row>
    <row r="20" spans="1:9" x14ac:dyDescent="0.25">
      <c r="A20" s="21" t="s">
        <v>23</v>
      </c>
    </row>
    <row r="21" spans="1:9" x14ac:dyDescent="0.25">
      <c r="B21" s="3" t="s">
        <v>15</v>
      </c>
      <c r="C21" s="3" t="s">
        <v>16</v>
      </c>
      <c r="D21" s="3" t="s">
        <v>17</v>
      </c>
      <c r="E21" s="3" t="s">
        <v>18</v>
      </c>
      <c r="F21" s="3" t="s">
        <v>19</v>
      </c>
      <c r="G21" s="3" t="s">
        <v>20</v>
      </c>
      <c r="H21" s="22" t="s">
        <v>5</v>
      </c>
    </row>
    <row r="22" spans="1:9" x14ac:dyDescent="0.25">
      <c r="A22" s="3" t="s">
        <v>7</v>
      </c>
      <c r="B22" s="6">
        <v>1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3">
        <f>SUM(B22:G22)</f>
        <v>1</v>
      </c>
    </row>
    <row r="23" spans="1:9" x14ac:dyDescent="0.25">
      <c r="A23" s="3" t="s">
        <v>8</v>
      </c>
      <c r="B23" s="6">
        <v>0</v>
      </c>
      <c r="C23" s="6">
        <v>1</v>
      </c>
      <c r="D23" s="6">
        <v>0</v>
      </c>
      <c r="E23" s="6">
        <v>0</v>
      </c>
      <c r="F23" s="6">
        <v>0</v>
      </c>
      <c r="G23" s="6">
        <v>0</v>
      </c>
      <c r="H23" s="3">
        <f t="shared" ref="H23:H27" si="0">SUM(B23:G23)</f>
        <v>1</v>
      </c>
    </row>
    <row r="24" spans="1:9" x14ac:dyDescent="0.25">
      <c r="A24" s="3" t="s">
        <v>9</v>
      </c>
      <c r="B24" s="6">
        <v>0</v>
      </c>
      <c r="C24" s="6">
        <v>0</v>
      </c>
      <c r="D24" s="6">
        <v>1</v>
      </c>
      <c r="E24" s="6">
        <v>0</v>
      </c>
      <c r="F24" s="6">
        <v>0</v>
      </c>
      <c r="G24" s="6">
        <v>0</v>
      </c>
      <c r="H24" s="3">
        <f t="shared" si="0"/>
        <v>1</v>
      </c>
    </row>
    <row r="25" spans="1:9" x14ac:dyDescent="0.25">
      <c r="A25" s="3" t="s">
        <v>10</v>
      </c>
      <c r="B25" s="6">
        <v>0</v>
      </c>
      <c r="C25" s="6">
        <v>0</v>
      </c>
      <c r="D25" s="6">
        <v>0</v>
      </c>
      <c r="E25" s="6">
        <v>1</v>
      </c>
      <c r="F25" s="6">
        <v>0</v>
      </c>
      <c r="G25" s="6">
        <v>0</v>
      </c>
      <c r="H25" s="3">
        <f t="shared" si="0"/>
        <v>1</v>
      </c>
    </row>
    <row r="26" spans="1:9" x14ac:dyDescent="0.25">
      <c r="A26" s="3" t="s">
        <v>11</v>
      </c>
      <c r="B26" s="6">
        <v>0</v>
      </c>
      <c r="C26" s="6">
        <v>0</v>
      </c>
      <c r="D26" s="6">
        <v>0</v>
      </c>
      <c r="E26" s="6">
        <v>0</v>
      </c>
      <c r="F26" s="6">
        <v>1</v>
      </c>
      <c r="G26" s="6">
        <v>0</v>
      </c>
      <c r="H26" s="3">
        <f t="shared" si="0"/>
        <v>1</v>
      </c>
    </row>
    <row r="27" spans="1:9" x14ac:dyDescent="0.25">
      <c r="A27" s="3" t="s">
        <v>12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1</v>
      </c>
      <c r="H27" s="3">
        <f t="shared" si="0"/>
        <v>1</v>
      </c>
    </row>
    <row r="29" spans="1:9" ht="30" x14ac:dyDescent="0.25">
      <c r="A29" s="14" t="s">
        <v>24</v>
      </c>
      <c r="B29" s="26">
        <f>IF(SUM(B22:B27),1,)</f>
        <v>1</v>
      </c>
      <c r="C29" s="26">
        <f t="shared" ref="C29:G29" si="1">IF(SUM(C22:C27),1,)</f>
        <v>1</v>
      </c>
      <c r="D29" s="26">
        <f t="shared" si="1"/>
        <v>1</v>
      </c>
      <c r="E29" s="26">
        <f t="shared" si="1"/>
        <v>1</v>
      </c>
      <c r="F29" s="26">
        <f t="shared" si="1"/>
        <v>1</v>
      </c>
      <c r="G29" s="26">
        <f t="shared" si="1"/>
        <v>1</v>
      </c>
    </row>
    <row r="31" spans="1:9" x14ac:dyDescent="0.25">
      <c r="A31" s="1" t="s">
        <v>25</v>
      </c>
    </row>
    <row r="32" spans="1:9" x14ac:dyDescent="0.25">
      <c r="B32" s="3" t="s">
        <v>15</v>
      </c>
      <c r="C32" s="3" t="s">
        <v>16</v>
      </c>
      <c r="D32" s="3" t="s">
        <v>17</v>
      </c>
      <c r="E32" s="3" t="s">
        <v>18</v>
      </c>
      <c r="F32" s="3" t="s">
        <v>19</v>
      </c>
      <c r="G32" s="3" t="s">
        <v>20</v>
      </c>
      <c r="I32" s="22" t="s">
        <v>6</v>
      </c>
    </row>
    <row r="33" spans="1:9" x14ac:dyDescent="0.25">
      <c r="A33" s="3" t="s">
        <v>7</v>
      </c>
      <c r="B33" s="16">
        <f>HLOOKUP($A33,$B$5:$G$6,2,FALSE)*B13*B22*$I$33</f>
        <v>39000</v>
      </c>
      <c r="C33" s="16">
        <f t="shared" ref="C33:G33" si="2">HLOOKUP($A33,$B$5:$G$6,2,FALSE)*C13*C22*$I$33</f>
        <v>0</v>
      </c>
      <c r="D33" s="16">
        <f t="shared" si="2"/>
        <v>0</v>
      </c>
      <c r="E33" s="16">
        <f t="shared" si="2"/>
        <v>0</v>
      </c>
      <c r="F33" s="16">
        <f t="shared" si="2"/>
        <v>0</v>
      </c>
      <c r="G33" s="16">
        <f t="shared" si="2"/>
        <v>0</v>
      </c>
      <c r="I33" s="20">
        <v>0.06</v>
      </c>
    </row>
    <row r="34" spans="1:9" x14ac:dyDescent="0.25">
      <c r="A34" s="3" t="s">
        <v>8</v>
      </c>
      <c r="B34" s="16">
        <f t="shared" ref="B34:G38" si="3">HLOOKUP($A34,$B$5:$G$6,2,FALSE)*B14*B23*$I$33</f>
        <v>0</v>
      </c>
      <c r="C34" s="16">
        <f t="shared" si="3"/>
        <v>57000</v>
      </c>
      <c r="D34" s="16">
        <f t="shared" si="3"/>
        <v>0</v>
      </c>
      <c r="E34" s="16">
        <f t="shared" si="3"/>
        <v>0</v>
      </c>
      <c r="F34" s="16">
        <f t="shared" si="3"/>
        <v>0</v>
      </c>
      <c r="G34" s="16">
        <f t="shared" si="3"/>
        <v>0</v>
      </c>
    </row>
    <row r="35" spans="1:9" x14ac:dyDescent="0.25">
      <c r="A35" s="3" t="s">
        <v>9</v>
      </c>
      <c r="B35" s="16">
        <f t="shared" si="3"/>
        <v>0</v>
      </c>
      <c r="C35" s="16">
        <f t="shared" si="3"/>
        <v>0</v>
      </c>
      <c r="D35" s="16">
        <f t="shared" si="3"/>
        <v>36000</v>
      </c>
      <c r="E35" s="16">
        <f t="shared" si="3"/>
        <v>0</v>
      </c>
      <c r="F35" s="16">
        <f t="shared" si="3"/>
        <v>0</v>
      </c>
      <c r="G35" s="16">
        <f t="shared" si="3"/>
        <v>0</v>
      </c>
      <c r="I35" s="19"/>
    </row>
    <row r="36" spans="1:9" x14ac:dyDescent="0.25">
      <c r="A36" s="3" t="s">
        <v>10</v>
      </c>
      <c r="B36" s="16">
        <f t="shared" si="3"/>
        <v>0</v>
      </c>
      <c r="C36" s="16">
        <f t="shared" si="3"/>
        <v>0</v>
      </c>
      <c r="D36" s="16">
        <f t="shared" si="3"/>
        <v>0</v>
      </c>
      <c r="E36" s="16">
        <f t="shared" si="3"/>
        <v>33000</v>
      </c>
      <c r="F36" s="16">
        <f t="shared" si="3"/>
        <v>0</v>
      </c>
      <c r="G36" s="16">
        <f t="shared" si="3"/>
        <v>0</v>
      </c>
    </row>
    <row r="37" spans="1:9" x14ac:dyDescent="0.25">
      <c r="A37" s="3" t="s">
        <v>11</v>
      </c>
      <c r="B37" s="16">
        <f t="shared" si="3"/>
        <v>0</v>
      </c>
      <c r="C37" s="16">
        <f t="shared" si="3"/>
        <v>0</v>
      </c>
      <c r="D37" s="16">
        <f t="shared" si="3"/>
        <v>0</v>
      </c>
      <c r="E37" s="16">
        <f t="shared" si="3"/>
        <v>0</v>
      </c>
      <c r="F37" s="16">
        <f t="shared" si="3"/>
        <v>46200</v>
      </c>
      <c r="G37" s="16">
        <f t="shared" si="3"/>
        <v>0</v>
      </c>
    </row>
    <row r="38" spans="1:9" x14ac:dyDescent="0.25">
      <c r="A38" s="3" t="s">
        <v>12</v>
      </c>
      <c r="B38" s="16">
        <f t="shared" si="3"/>
        <v>0</v>
      </c>
      <c r="C38" s="16">
        <f t="shared" si="3"/>
        <v>0</v>
      </c>
      <c r="D38" s="16">
        <f t="shared" si="3"/>
        <v>0</v>
      </c>
      <c r="E38" s="16">
        <f t="shared" si="3"/>
        <v>0</v>
      </c>
      <c r="F38" s="16">
        <f t="shared" si="3"/>
        <v>0</v>
      </c>
      <c r="G38" s="16">
        <f t="shared" si="3"/>
        <v>42000</v>
      </c>
    </row>
    <row r="40" spans="1:9" x14ac:dyDescent="0.25">
      <c r="E40" s="3" t="s">
        <v>26</v>
      </c>
      <c r="F40" s="3"/>
      <c r="G40" s="25">
        <f>SUM(B33:G38)</f>
        <v>253200</v>
      </c>
    </row>
    <row r="41" spans="1:9" x14ac:dyDescent="0.25">
      <c r="E41" s="3" t="str">
        <f>A9</f>
        <v>Расходы на содержание</v>
      </c>
      <c r="F41" s="3"/>
      <c r="G41" s="25">
        <f>SUMPRODUCT(B9:G9,Решение_об_открытии)</f>
        <v>331000</v>
      </c>
    </row>
    <row r="42" spans="1:9" x14ac:dyDescent="0.25">
      <c r="E42" s="23" t="s">
        <v>27</v>
      </c>
      <c r="F42" s="23"/>
      <c r="G42" s="17">
        <f>SUM(G40:G41)</f>
        <v>584200</v>
      </c>
    </row>
    <row r="43" spans="1:9" x14ac:dyDescent="0.25">
      <c r="I43" s="24"/>
    </row>
  </sheetData>
  <mergeCells count="1">
    <mergeCell ref="A1:G1"/>
  </mergeCells>
  <hyperlinks>
    <hyperlink ref="A1:G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4" t="s">
        <v>2</v>
      </c>
      <c r="B1" s="34"/>
      <c r="C1" s="34"/>
      <c r="D1" s="34"/>
      <c r="E1" s="34"/>
      <c r="F1" s="34"/>
      <c r="G1" s="34"/>
    </row>
    <row r="2" spans="1:7" ht="107.25" customHeight="1" x14ac:dyDescent="0.25">
      <c r="A2" s="12" t="s">
        <v>3</v>
      </c>
    </row>
    <row r="3" spans="1:7" ht="105" customHeight="1" x14ac:dyDescent="0.25">
      <c r="A3" s="1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34" t="s">
        <v>2</v>
      </c>
      <c r="B1" s="34"/>
      <c r="C1" s="34"/>
      <c r="D1" s="34"/>
      <c r="E1" s="34"/>
      <c r="F1" s="34"/>
      <c r="G1" s="34"/>
    </row>
    <row r="2" spans="1:7" ht="107.25" customHeight="1" x14ac:dyDescent="0.25">
      <c r="A2" s="12" t="s">
        <v>3</v>
      </c>
    </row>
    <row r="3" spans="1:7" ht="105" customHeight="1" x14ac:dyDescent="0.25">
      <c r="A3" s="12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31</vt:i4>
      </vt:variant>
    </vt:vector>
  </HeadingPairs>
  <TitlesOfParts>
    <vt:vector size="34" baseType="lpstr">
      <vt:lpstr>Задача</vt:lpstr>
      <vt:lpstr>Задача (нелинейная)</vt:lpstr>
      <vt:lpstr>EXCEL2.RU</vt:lpstr>
      <vt:lpstr>'Задача (нелинейная)'!Количество_привязок_Региона</vt:lpstr>
      <vt:lpstr>Количество_привязок_Региона</vt:lpstr>
      <vt:lpstr>'Задача (нелинейная)'!Привязка_Региона_к_Городу</vt:lpstr>
      <vt:lpstr>Привязка_Региона_к_Городу</vt:lpstr>
      <vt:lpstr>'Задача (нелинейная)'!Решение_Город1</vt:lpstr>
      <vt:lpstr>Решение_Город1</vt:lpstr>
      <vt:lpstr>'Задача (нелинейная)'!Решение_Город2</vt:lpstr>
      <vt:lpstr>Решение_Город2</vt:lpstr>
      <vt:lpstr>'Задача (нелинейная)'!Решение_Город3</vt:lpstr>
      <vt:lpstr>Решение_Город3</vt:lpstr>
      <vt:lpstr>'Задача (нелинейная)'!Решение_Город4</vt:lpstr>
      <vt:lpstr>Решение_Город4</vt:lpstr>
      <vt:lpstr>'Задача (нелинейная)'!Решение_Город5</vt:lpstr>
      <vt:lpstr>Решение_Город5</vt:lpstr>
      <vt:lpstr>'Задача (нелинейная)'!Решение_Город6</vt:lpstr>
      <vt:lpstr>Решение_Город6</vt:lpstr>
      <vt:lpstr>'Задача (нелинейная)'!Решение_об_открытии</vt:lpstr>
      <vt:lpstr>Решение_об_открытии</vt:lpstr>
      <vt:lpstr>Суммарные_расходы</vt:lpstr>
      <vt:lpstr>'Задача (нелинейная)'!Ящики_в_Городе1</vt:lpstr>
      <vt:lpstr>Ящики_в_Городе1</vt:lpstr>
      <vt:lpstr>'Задача (нелинейная)'!Ящики_в_Городе2</vt:lpstr>
      <vt:lpstr>Ящики_в_Городе2</vt:lpstr>
      <vt:lpstr>'Задача (нелинейная)'!Ящики_в_Городе3</vt:lpstr>
      <vt:lpstr>Ящики_в_Городе3</vt:lpstr>
      <vt:lpstr>'Задача (нелинейная)'!Ящики_в_Городе4</vt:lpstr>
      <vt:lpstr>Ящики_в_Городе4</vt:lpstr>
      <vt:lpstr>'Задача (нелинейная)'!Ящики_в_Городе5</vt:lpstr>
      <vt:lpstr>Ящики_в_Городе5</vt:lpstr>
      <vt:lpstr>'Задача (нелинейная)'!Ящики_в_Городе6</vt:lpstr>
      <vt:lpstr>Ящики_в_Городе6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cp:lastPrinted>2015-02-15T07:26:10Z</cp:lastPrinted>
  <dcterms:created xsi:type="dcterms:W3CDTF">2012-05-10T04:44:58Z</dcterms:created>
  <dcterms:modified xsi:type="dcterms:W3CDTF">2015-03-27T08:10:27Z</dcterms:modified>
</cp:coreProperties>
</file>