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8975" windowHeight="11835" tabRatio="853"/>
  </bookViews>
  <sheets>
    <sheet name="EOQ" sheetId="12" r:id="rId1"/>
    <sheet name="EOQ (ограничен Объем)" sheetId="13" r:id="rId2"/>
    <sheet name="EOQ (ограничен Объем и Цена)" sheetId="14" r:id="rId3"/>
    <sheet name="EXCEL2.RU" sheetId="21" r:id="rId4"/>
    <sheet name="EXCEL2.RU (2)" sheetId="22" state="veryHidden" r:id="rId5"/>
  </sheets>
  <definedNames>
    <definedName name="_xlnm._FilterDatabase" localSheetId="0" hidden="1">EOQ!#REF!</definedName>
    <definedName name="_xlnm._FilterDatabase" localSheetId="2" hidden="1">'EOQ (ограничен Объем и Цена)'!#REF!</definedName>
    <definedName name="_xlnm._FilterDatabase" localSheetId="1" hidden="1">'EOQ (ограничен Объем)'!#REF!</definedName>
    <definedName name="anscount" hidden="1">2</definedName>
    <definedName name="limcount" hidden="1">2</definedName>
    <definedName name="sencount" hidden="1">4</definedName>
    <definedName name="solver_adj" localSheetId="0" hidden="1">EOQ!#REF!</definedName>
    <definedName name="solver_adj" localSheetId="2" hidden="1">'EOQ (ограничен Объем и Цена)'!$B$14:$B$17</definedName>
    <definedName name="solver_adj" localSheetId="1" hidden="1">'EOQ (ограничен Объем)'!$B$12:$B$15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ng" localSheetId="0" hidden="1">2</definedName>
    <definedName name="solver_eng" localSheetId="2" hidden="1">1</definedName>
    <definedName name="solver_eng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1" hidden="1">2147483647</definedName>
    <definedName name="solver_lhs0" localSheetId="0" hidden="1">EOQ!#REF!</definedName>
    <definedName name="solver_lhs0" localSheetId="2" hidden="1">'EOQ (ограничен Объем и Цена)'!#REF!</definedName>
    <definedName name="solver_lhs0" localSheetId="1" hidden="1">'EOQ (ограничен Объем)'!#REF!</definedName>
    <definedName name="solver_lhs1" localSheetId="0" hidden="1">EOQ!#REF!</definedName>
    <definedName name="solver_lhs1" localSheetId="2" hidden="1">'EOQ (ограничен Объем и Цена)'!$B$11</definedName>
    <definedName name="solver_lhs1" localSheetId="1" hidden="1">'EOQ (ограничен Объем)'!$F$6</definedName>
    <definedName name="solver_lhs2" localSheetId="0" hidden="1">EOQ!#REF!</definedName>
    <definedName name="solver_lhs2" localSheetId="2" hidden="1">'EOQ (ограничен Объем и Цена)'!$B$14:$B$17</definedName>
    <definedName name="solver_lhs2" localSheetId="1" hidden="1">'EOQ (ограничен Объем)'!#REF!</definedName>
    <definedName name="solver_lhs3" localSheetId="0" hidden="1">EOQ!#REF!</definedName>
    <definedName name="solver_lhs3" localSheetId="2" hidden="1">'EOQ (ограничен Объем и Цена)'!$B$18</definedName>
    <definedName name="solver_lhs3" localSheetId="1" hidden="1">'EOQ (ограничен Объем)'!#REF!</definedName>
    <definedName name="solver_lhs4" localSheetId="0" hidden="1">EOQ!#REF!</definedName>
    <definedName name="solver_lhs4" localSheetId="2" hidden="1">'EOQ (ограничен Объем и Цена)'!#REF!</definedName>
    <definedName name="solver_lhs4" localSheetId="1" hidden="1">'EOQ (ограничен Объем)'!#REF!</definedName>
    <definedName name="solver_lhs5" localSheetId="0" hidden="1">EOQ!#REF!</definedName>
    <definedName name="solver_lhs5" localSheetId="2" hidden="1">'EOQ (ограничен Объем и Цена)'!#REF!</definedName>
    <definedName name="solver_lhs5" localSheetId="1" hidden="1">'EOQ (ограничен Объем)'!#REF!</definedName>
    <definedName name="solver_lhs6" localSheetId="0" hidden="1">EOQ!#REF!</definedName>
    <definedName name="solver_lhs6" localSheetId="2" hidden="1">'EOQ (ограничен Объем и Цена)'!#REF!</definedName>
    <definedName name="solver_lhs6" localSheetId="1" hidden="1">'EOQ (ограничен Объем)'!#REF!</definedName>
    <definedName name="solver_lhs7" localSheetId="0" hidden="1">EOQ!#REF!</definedName>
    <definedName name="solver_lhs7" localSheetId="2" hidden="1">'EOQ (ограничен Объем и Цена)'!#REF!</definedName>
    <definedName name="solver_lhs7" localSheetId="1" hidden="1">'EOQ (ограничен Объем)'!#REF!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um" localSheetId="0" hidden="1">2</definedName>
    <definedName name="solver_num" localSheetId="2" hidden="1">3</definedName>
    <definedName name="solver_num" localSheetId="1" hidden="1">1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EOQ!#REF!</definedName>
    <definedName name="solver_opt" localSheetId="2" hidden="1">'EOQ (ограничен Объем и Цена)'!$E$18</definedName>
    <definedName name="solver_opt" localSheetId="1" hidden="1">'EOQ (ограничен Объем)'!$E$16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el0" localSheetId="0" hidden="1">5</definedName>
    <definedName name="solver_rel0" localSheetId="2" hidden="1">5</definedName>
    <definedName name="solver_rel0" localSheetId="1" hidden="1">5</definedName>
    <definedName name="solver_rel1" localSheetId="0" hidden="1">1</definedName>
    <definedName name="solver_rel1" localSheetId="2" hidden="1">3</definedName>
    <definedName name="solver_rel1" localSheetId="1" hidden="1">3</definedName>
    <definedName name="solver_rel2" localSheetId="0" hidden="1">3</definedName>
    <definedName name="solver_rel2" localSheetId="2" hidden="1">4</definedName>
    <definedName name="solver_rel2" localSheetId="1" hidden="1">3</definedName>
    <definedName name="solver_rel3" localSheetId="0" hidden="1">3</definedName>
    <definedName name="solver_rel3" localSheetId="2" hidden="1">1</definedName>
    <definedName name="solver_rel3" localSheetId="1" hidden="1">3</definedName>
    <definedName name="solver_rel4" localSheetId="0" hidden="1">3</definedName>
    <definedName name="solver_rel4" localSheetId="2" hidden="1">3</definedName>
    <definedName name="solver_rel4" localSheetId="1" hidden="1">3</definedName>
    <definedName name="solver_rel5" localSheetId="0" hidden="1">3</definedName>
    <definedName name="solver_rel5" localSheetId="2" hidden="1">3</definedName>
    <definedName name="solver_rel5" localSheetId="1" hidden="1">3</definedName>
    <definedName name="solver_rel6" localSheetId="0" hidden="1">3</definedName>
    <definedName name="solver_rel6" localSheetId="2" hidden="1">3</definedName>
    <definedName name="solver_rel6" localSheetId="1" hidden="1">3</definedName>
    <definedName name="solver_rel7" localSheetId="0" hidden="1">3</definedName>
    <definedName name="solver_rel7" localSheetId="2" hidden="1">3</definedName>
    <definedName name="solver_rel7" localSheetId="1" hidden="1">3</definedName>
    <definedName name="solver_rhs0" localSheetId="0" hidden="1">бинарное</definedName>
    <definedName name="solver_rhs0" localSheetId="2" hidden="1">бинарное</definedName>
    <definedName name="solver_rhs0" localSheetId="1" hidden="1">бинарное</definedName>
    <definedName name="solver_rhs1" localSheetId="0" hidden="1">Макс_Предложение_Поставщиков</definedName>
    <definedName name="solver_rhs1" localSheetId="2" hidden="1">'EOQ (ограничен Объем и Цена)'!$F$18</definedName>
    <definedName name="solver_rhs1" localSheetId="1" hidden="1">Занятый_объем_склада</definedName>
    <definedName name="solver_rhs2" localSheetId="0" hidden="1">Требуется_приобрести_партий_по_Филиалам</definedName>
    <definedName name="solver_rhs2" localSheetId="2" hidden="1">целое</definedName>
    <definedName name="solver_rhs2" localSheetId="1" hidden="1">Требуется_приобрести_партий_по_Филиалам</definedName>
    <definedName name="solver_rhs3" localSheetId="0" hidden="1">Требуется_приобрести_партий_по_Филиалам</definedName>
    <definedName name="solver_rhs3" localSheetId="2" hidden="1">Бюджет</definedName>
    <definedName name="solver_rhs3" localSheetId="1" hidden="1">Требуется_приобрести_партий_по_Филиалам</definedName>
    <definedName name="solver_rhs4" localSheetId="0" hidden="1">Кальция_требуется</definedName>
    <definedName name="solver_rhs4" localSheetId="2" hidden="1">Кальция_требуется</definedName>
    <definedName name="solver_rhs4" localSheetId="1" hidden="1">Кальция_требуется</definedName>
    <definedName name="solver_rhs5" localSheetId="0" hidden="1">Магния_требуется</definedName>
    <definedName name="solver_rhs5" localSheetId="2" hidden="1">Магния_требуется</definedName>
    <definedName name="solver_rhs5" localSheetId="1" hidden="1">Магния_требуется</definedName>
    <definedName name="solver_rhs6" localSheetId="0" hidden="1">Заказ</definedName>
    <definedName name="solver_rhs6" localSheetId="2" hidden="1">Заказ</definedName>
    <definedName name="solver_rhs6" localSheetId="1" hidden="1">Заказ</definedName>
    <definedName name="solver_rhs7" localSheetId="0" hidden="1">Заказ</definedName>
    <definedName name="solver_rhs7" localSheetId="2" hidden="1">Заказ</definedName>
    <definedName name="solver_rhs7" localSheetId="1" hidden="1">Заказ</definedName>
    <definedName name="solver_rlx" localSheetId="0" hidden="1">2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0" hidden="1">1</definedName>
    <definedName name="solver_scl" localSheetId="2" hidden="1">2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2" hidden="1">0</definedName>
    <definedName name="solver_tol" localSheetId="1" hidden="1">0.01</definedName>
    <definedName name="solver_typ" localSheetId="0" hidden="1">2</definedName>
    <definedName name="solver_typ" localSheetId="2" hidden="1">2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  <definedName name="Бюджет">'EOQ (ограничен Объем и Цена)'!$E$11</definedName>
    <definedName name="Занятый_объем_склада" localSheetId="2">'EOQ (ограничен Объем и Цена)'!$F$18</definedName>
    <definedName name="Занятый_объем_склада">'EOQ (ограничен Объем)'!$F$16</definedName>
    <definedName name="Объем_склада" localSheetId="2">'EOQ (ограничен Объем и Цена)'!$B$11</definedName>
    <definedName name="Объем_склада">'EOQ (ограничен Объем)'!$F$6</definedName>
    <definedName name="Размер_партии" localSheetId="2">'EOQ (ограничен Объем и Цена)'!$B$14:$B$17</definedName>
    <definedName name="Размер_партии">'EOQ (ограничен Объем)'!$B$12:$B$15</definedName>
    <definedName name="Стоимость_изделий">'EOQ (ограничен Объем и Цена)'!$B$18</definedName>
  </definedNames>
  <calcPr calcId="145621"/>
</workbook>
</file>

<file path=xl/calcChain.xml><?xml version="1.0" encoding="utf-8"?>
<calcChain xmlns="http://schemas.openxmlformats.org/spreadsheetml/2006/main">
  <c r="B18" i="14" l="1"/>
  <c r="F17" i="14"/>
  <c r="E17" i="14"/>
  <c r="C17" i="14"/>
  <c r="F16" i="14"/>
  <c r="E16" i="14"/>
  <c r="C16" i="14"/>
  <c r="F15" i="14"/>
  <c r="E15" i="14"/>
  <c r="C15" i="14"/>
  <c r="F14" i="14"/>
  <c r="E14" i="14"/>
  <c r="C14" i="14"/>
  <c r="F18" i="14" l="1"/>
  <c r="E18" i="14"/>
  <c r="E13" i="13"/>
  <c r="E14" i="13"/>
  <c r="E15" i="13"/>
  <c r="E12" i="13"/>
  <c r="F13" i="13"/>
  <c r="F14" i="13"/>
  <c r="F15" i="13"/>
  <c r="F12" i="13"/>
  <c r="C13" i="13"/>
  <c r="C14" i="13"/>
  <c r="C15" i="13"/>
  <c r="C12" i="13"/>
  <c r="F16" i="13" l="1"/>
  <c r="E16" i="13"/>
  <c r="B27" i="12" l="1"/>
  <c r="B33" i="12"/>
  <c r="C33" i="12"/>
  <c r="D33" i="12" s="1"/>
  <c r="B34" i="12"/>
  <c r="C34" i="12"/>
  <c r="D34" i="12" s="1"/>
  <c r="B35" i="12"/>
  <c r="C35" i="12"/>
  <c r="D35" i="12" s="1"/>
  <c r="B36" i="12"/>
  <c r="C36" i="12"/>
  <c r="D36" i="12" s="1"/>
  <c r="B37" i="12"/>
  <c r="C37" i="12"/>
  <c r="B38" i="12"/>
  <c r="C38" i="12"/>
  <c r="D38" i="12" s="1"/>
  <c r="B39" i="12"/>
  <c r="C39" i="12"/>
  <c r="B40" i="12"/>
  <c r="C40" i="12"/>
  <c r="D40" i="12" s="1"/>
  <c r="B41" i="12"/>
  <c r="C41" i="12"/>
  <c r="D41" i="12" s="1"/>
  <c r="B42" i="12"/>
  <c r="C42" i="12"/>
  <c r="D42" i="12" s="1"/>
  <c r="B43" i="12"/>
  <c r="C43" i="12"/>
  <c r="B44" i="12"/>
  <c r="C44" i="12"/>
  <c r="B45" i="12"/>
  <c r="C45" i="12"/>
  <c r="D45" i="12" s="1"/>
  <c r="B46" i="12"/>
  <c r="C46" i="12"/>
  <c r="D46" i="12" s="1"/>
  <c r="B47" i="12"/>
  <c r="C47" i="12"/>
  <c r="B48" i="12"/>
  <c r="C48" i="12"/>
  <c r="B49" i="12"/>
  <c r="C49" i="12"/>
  <c r="D49" i="12" s="1"/>
  <c r="B50" i="12"/>
  <c r="C50" i="12"/>
  <c r="B51" i="12"/>
  <c r="C51" i="12"/>
  <c r="D51" i="12" s="1"/>
  <c r="C32" i="12"/>
  <c r="B32" i="12"/>
  <c r="D48" i="12" l="1"/>
  <c r="B28" i="12"/>
  <c r="G33" i="12" s="1"/>
  <c r="I33" i="12" s="1"/>
  <c r="I32" i="12" s="1"/>
  <c r="F33" i="12"/>
  <c r="H33" i="12" s="1"/>
  <c r="F32" i="12"/>
  <c r="D44" i="12"/>
  <c r="D50" i="12"/>
  <c r="D32" i="12"/>
  <c r="D37" i="12"/>
  <c r="D47" i="12"/>
  <c r="D43" i="12"/>
  <c r="D39" i="12"/>
</calcChain>
</file>

<file path=xl/sharedStrings.xml><?xml version="1.0" encoding="utf-8"?>
<sst xmlns="http://schemas.openxmlformats.org/spreadsheetml/2006/main" count="95" uniqueCount="58">
  <si>
    <t>Q</t>
  </si>
  <si>
    <t>Переменная</t>
  </si>
  <si>
    <t>Описание</t>
  </si>
  <si>
    <t>Количество изделий в одной партии заказа</t>
  </si>
  <si>
    <t>D</t>
  </si>
  <si>
    <t>Годовая потребность в изделиях (спрос)</t>
  </si>
  <si>
    <t>K</t>
  </si>
  <si>
    <t>Стоимость процедуры закупки 1-й партии (фиксирована), включает затраты на погрузку- разгрузку- доставку и пр.</t>
  </si>
  <si>
    <t>h</t>
  </si>
  <si>
    <t>Годовая стоимость хранения 1-го изделия (включает содержание склада, охлаждение, страховку и пр.)</t>
  </si>
  <si>
    <t>Количество партий, закупаемых в течение года = D/Q</t>
  </si>
  <si>
    <t>Суммарная Стоимость процедуры закупки всех партий в течение года =K*D/Q</t>
  </si>
  <si>
    <t xml:space="preserve">Предполагается, что на складе в каждый момент времени хранятся изделия только от одной партии. </t>
  </si>
  <si>
    <t xml:space="preserve">Потребление (продажа) изделий происходит равномерно, следовательно количество изделий на складе уменьшается от Q до 0, затем происходит </t>
  </si>
  <si>
    <t>мгновенное пополнение склада на величину Q изделий и так несколько раз (D/Q) в течение года</t>
  </si>
  <si>
    <t>Следовательно, среднее количество изделий, хранящееся на складе =Q/2, годовая стоимость хранения изделий =h*Q/2</t>
  </si>
  <si>
    <t>Общие издержки за год (TC)= Суммарная Стоимость процедуры закупки всех партий в течение года + Годовая стоимость хранения всех изделий</t>
  </si>
  <si>
    <t>TC=K*D/Q+h*Q/2</t>
  </si>
  <si>
    <t>После дифференцирования по Q определим Q* - размер партии, при которой TC минимальны.</t>
  </si>
  <si>
    <t>Q*=SQRT(2*D*K/h)</t>
  </si>
  <si>
    <t>K*D/Q</t>
  </si>
  <si>
    <t>h*Q/2</t>
  </si>
  <si>
    <t>TC</t>
  </si>
  <si>
    <t>Стоимость закупки</t>
  </si>
  <si>
    <t>Стоимость хранения</t>
  </si>
  <si>
    <t>Дано</t>
  </si>
  <si>
    <t>Общие затраты</t>
  </si>
  <si>
    <t>Q*</t>
  </si>
  <si>
    <t>TСмин</t>
  </si>
  <si>
    <t>Для графика</t>
  </si>
  <si>
    <t>Вертикальная</t>
  </si>
  <si>
    <t>Горизонтальная</t>
  </si>
  <si>
    <t>X</t>
  </si>
  <si>
    <t>у</t>
  </si>
  <si>
    <t>Экономичный размер заказа (EOQ - модель)</t>
  </si>
  <si>
    <t>Изделие1</t>
  </si>
  <si>
    <t>Изделие2</t>
  </si>
  <si>
    <t>Изделие3</t>
  </si>
  <si>
    <t>Изделие4</t>
  </si>
  <si>
    <t>Стоимость хранения одного изделия</t>
  </si>
  <si>
    <t>Объем, требуемый для хранения одного изделия</t>
  </si>
  <si>
    <t>Объем склада</t>
  </si>
  <si>
    <t>Размер партии</t>
  </si>
  <si>
    <t>Суммарные затраты на хранение и закупку</t>
  </si>
  <si>
    <t>Всего</t>
  </si>
  <si>
    <t>Годовой спрос на изделия</t>
  </si>
  <si>
    <t>Стоимость закупочной процедуры для приобретения одной партии</t>
  </si>
  <si>
    <t>Занятый объем склада (в среднем)</t>
  </si>
  <si>
    <t>EOQ (без ограничения)</t>
  </si>
  <si>
    <t>Бюджет на закупку изделий</t>
  </si>
  <si>
    <t>Закупочная цена изделия</t>
  </si>
  <si>
    <t>Стоимость изделий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</si>
  <si>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</si>
  <si>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</si>
  <si>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</si>
  <si>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</si>
  <si>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</si>
  <si>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 MS EXCEL. EOQ - Экономичный размер заказа (с учетом ограничений)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</si>
</sst>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"/>
    <numFmt numFmtId="166" formatCode="0.000"/>
    <numFmt numFmtId="167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</cellStyleXfs>
  <cellXfs count="39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/>
    <xf numFmtId="165" fontId="1" fillId="0" borderId="1" xfId="0" applyNumberFormat="1" applyFont="1" applyBorder="1"/>
    <xf numFmtId="0" fontId="10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3" borderId="1" xfId="0" applyFont="1" applyFill="1" applyBorder="1" applyAlignment="1">
      <alignment vertical="top" wrapText="1"/>
    </xf>
    <xf numFmtId="166" fontId="0" fillId="0" borderId="1" xfId="0" applyNumberFormat="1" applyBorder="1"/>
    <xf numFmtId="0" fontId="1" fillId="4" borderId="1" xfId="0" applyFont="1" applyFill="1" applyBorder="1" applyAlignment="1">
      <alignment horizontal="right"/>
    </xf>
    <xf numFmtId="167" fontId="0" fillId="0" borderId="1" xfId="0" applyNumberFormat="1" applyBorder="1"/>
    <xf numFmtId="167" fontId="1" fillId="4" borderId="1" xfId="0" applyNumberFormat="1" applyFon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166" fontId="6" fillId="5" borderId="1" xfId="0" applyNumberFormat="1" applyFont="1" applyFill="1" applyBorder="1"/>
    <xf numFmtId="3" fontId="1" fillId="3" borderId="1" xfId="0" applyNumberFormat="1" applyFont="1" applyFill="1" applyBorder="1"/>
    <xf numFmtId="0" fontId="1" fillId="0" borderId="0" xfId="0" applyFont="1" applyBorder="1"/>
    <xf numFmtId="0" fontId="0" fillId="0" borderId="0" xfId="0" applyBorder="1"/>
    <xf numFmtId="167" fontId="0" fillId="0" borderId="0" xfId="0" applyNumberFormat="1"/>
    <xf numFmtId="0" fontId="12" fillId="7" borderId="0" xfId="1" applyFont="1" applyFill="1" applyAlignment="1">
      <alignment vertical="center" wrapText="1"/>
    </xf>
    <xf numFmtId="0" fontId="13" fillId="8" borderId="0" xfId="0" applyFont="1" applyFill="1" applyAlignment="1"/>
    <xf numFmtId="0" fontId="14" fillId="8" borderId="0" xfId="0" applyFont="1" applyFill="1" applyAlignment="1">
      <alignment vertical="center"/>
    </xf>
    <xf numFmtId="0" fontId="6" fillId="9" borderId="0" xfId="0" applyNumberFormat="1" applyFont="1" applyFill="1" applyAlignment="1">
      <alignment horizontal="centerContinuous" vertical="top" wrapText="1"/>
    </xf>
    <xf numFmtId="0" fontId="1" fillId="9" borderId="0" xfId="0" applyFont="1" applyFill="1"/>
    <xf numFmtId="0" fontId="0" fillId="9" borderId="0" xfId="0" applyFill="1"/>
    <xf numFmtId="0" fontId="11" fillId="6" borderId="0" xfId="4" applyFont="1" applyFill="1" applyAlignment="1" applyProtection="1">
      <alignment horizontal="left" vertical="center"/>
    </xf>
    <xf numFmtId="0" fontId="11" fillId="6" borderId="0" xfId="4" applyFont="1" applyFill="1" applyAlignment="1" applyProtection="1">
      <alignment horizontal="center" vertical="center"/>
    </xf>
    <xf numFmtId="0" fontId="5" fillId="8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EOQ!$F$28</c:f>
          <c:strCache>
            <c:ptCount val="1"/>
            <c:pt idx="0">
              <c:v>Экономичный размер заказа (EOQ - модель)</c:v>
            </c:pt>
          </c:strCache>
        </c:strRef>
      </c:tx>
      <c:layout>
        <c:manualLayout>
          <c:xMode val="edge"/>
          <c:yMode val="edge"/>
          <c:x val="0.19066666666666668"/>
          <c:y val="4.2328048740581478E-2"/>
        </c:manualLayout>
      </c:layout>
      <c:overlay val="1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3"/>
          <c:tx>
            <c:strRef>
              <c:f>EOQ!$A$28</c:f>
              <c:strCache>
                <c:ptCount val="1"/>
                <c:pt idx="0">
                  <c:v>TСмин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xVal>
            <c:numRef>
              <c:f>EOQ!$B$27</c:f>
              <c:numCache>
                <c:formatCode>0.0</c:formatCode>
                <c:ptCount val="1"/>
                <c:pt idx="0">
                  <c:v>4</c:v>
                </c:pt>
              </c:numCache>
            </c:numRef>
          </c:xVal>
          <c:yVal>
            <c:numRef>
              <c:f>EOQ!$B$28</c:f>
              <c:numCache>
                <c:formatCode>0.0</c:formatCode>
                <c:ptCount val="1"/>
                <c:pt idx="0">
                  <c:v>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16864"/>
        <c:axId val="126398464"/>
      </c:scatterChart>
      <c:scatterChart>
        <c:scatterStyle val="smoothMarker"/>
        <c:varyColors val="0"/>
        <c:ser>
          <c:idx val="2"/>
          <c:order val="0"/>
          <c:tx>
            <c:strRef>
              <c:f>EOQ!$D$31</c:f>
              <c:strCache>
                <c:ptCount val="1"/>
                <c:pt idx="0">
                  <c:v>Общие затраты</c:v>
                </c:pt>
              </c:strCache>
            </c:strRef>
          </c:tx>
          <c:marker>
            <c:symbol val="none"/>
          </c:marker>
          <c:xVal>
            <c:numRef>
              <c:f>EOQ!$A$32:$A$51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EOQ!$D$32:$D$51</c:f>
              <c:numCache>
                <c:formatCode>0.0</c:formatCode>
                <c:ptCount val="20"/>
                <c:pt idx="0">
                  <c:v>2125</c:v>
                </c:pt>
                <c:pt idx="1">
                  <c:v>1250</c:v>
                </c:pt>
                <c:pt idx="2">
                  <c:v>1041.6666666666665</c:v>
                </c:pt>
                <c:pt idx="3">
                  <c:v>1000</c:v>
                </c:pt>
                <c:pt idx="4">
                  <c:v>1025</c:v>
                </c:pt>
                <c:pt idx="5">
                  <c:v>1083.3333333333333</c:v>
                </c:pt>
                <c:pt idx="6">
                  <c:v>1160.7142857142858</c:v>
                </c:pt>
                <c:pt idx="7">
                  <c:v>1250</c:v>
                </c:pt>
                <c:pt idx="8">
                  <c:v>1347.2222222222222</c:v>
                </c:pt>
                <c:pt idx="9">
                  <c:v>1450</c:v>
                </c:pt>
                <c:pt idx="10">
                  <c:v>1556.8181818181818</c:v>
                </c:pt>
                <c:pt idx="11">
                  <c:v>1666.6666666666667</c:v>
                </c:pt>
                <c:pt idx="12">
                  <c:v>1778.8461538461538</c:v>
                </c:pt>
                <c:pt idx="13">
                  <c:v>1892.8571428571429</c:v>
                </c:pt>
                <c:pt idx="14">
                  <c:v>2008.3333333333333</c:v>
                </c:pt>
                <c:pt idx="15">
                  <c:v>2125</c:v>
                </c:pt>
                <c:pt idx="16">
                  <c:v>2242.6470588235293</c:v>
                </c:pt>
                <c:pt idx="17">
                  <c:v>2361.1111111111113</c:v>
                </c:pt>
                <c:pt idx="18">
                  <c:v>2480.2631578947367</c:v>
                </c:pt>
                <c:pt idx="19">
                  <c:v>2600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EOQ!$B$31</c:f>
              <c:strCache>
                <c:ptCount val="1"/>
                <c:pt idx="0">
                  <c:v>Стоимость закупки</c:v>
                </c:pt>
              </c:strCache>
            </c:strRef>
          </c:tx>
          <c:marker>
            <c:symbol val="none"/>
          </c:marker>
          <c:xVal>
            <c:numRef>
              <c:f>EOQ!$A$32:$A$51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EOQ!$B$32:$B$51</c:f>
              <c:numCache>
                <c:formatCode>0.0</c:formatCode>
                <c:ptCount val="20"/>
                <c:pt idx="0">
                  <c:v>2000</c:v>
                </c:pt>
                <c:pt idx="1">
                  <c:v>1000</c:v>
                </c:pt>
                <c:pt idx="2">
                  <c:v>666.66666666666663</c:v>
                </c:pt>
                <c:pt idx="3">
                  <c:v>500</c:v>
                </c:pt>
                <c:pt idx="4">
                  <c:v>400</c:v>
                </c:pt>
                <c:pt idx="5">
                  <c:v>333.33333333333331</c:v>
                </c:pt>
                <c:pt idx="6">
                  <c:v>285.71428571428572</c:v>
                </c:pt>
                <c:pt idx="7">
                  <c:v>250</c:v>
                </c:pt>
                <c:pt idx="8">
                  <c:v>222.22222222222223</c:v>
                </c:pt>
                <c:pt idx="9">
                  <c:v>200</c:v>
                </c:pt>
                <c:pt idx="10">
                  <c:v>181.81818181818181</c:v>
                </c:pt>
                <c:pt idx="11">
                  <c:v>166.66666666666666</c:v>
                </c:pt>
                <c:pt idx="12">
                  <c:v>153.84615384615384</c:v>
                </c:pt>
                <c:pt idx="13">
                  <c:v>142.85714285714286</c:v>
                </c:pt>
                <c:pt idx="14">
                  <c:v>133.33333333333334</c:v>
                </c:pt>
                <c:pt idx="15">
                  <c:v>125</c:v>
                </c:pt>
                <c:pt idx="16">
                  <c:v>117.64705882352941</c:v>
                </c:pt>
                <c:pt idx="17">
                  <c:v>111.11111111111111</c:v>
                </c:pt>
                <c:pt idx="18">
                  <c:v>105.26315789473684</c:v>
                </c:pt>
                <c:pt idx="19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EOQ!$C$31</c:f>
              <c:strCache>
                <c:ptCount val="1"/>
                <c:pt idx="0">
                  <c:v>Стоимость хранения</c:v>
                </c:pt>
              </c:strCache>
            </c:strRef>
          </c:tx>
          <c:marker>
            <c:symbol val="none"/>
          </c:marker>
          <c:xVal>
            <c:numRef>
              <c:f>EOQ!$A$32:$A$51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EOQ!$C$32:$C$51</c:f>
              <c:numCache>
                <c:formatCode>0.0</c:formatCode>
                <c:ptCount val="20"/>
                <c:pt idx="0">
                  <c:v>125</c:v>
                </c:pt>
                <c:pt idx="1">
                  <c:v>250</c:v>
                </c:pt>
                <c:pt idx="2">
                  <c:v>375</c:v>
                </c:pt>
                <c:pt idx="3">
                  <c:v>500</c:v>
                </c:pt>
                <c:pt idx="4">
                  <c:v>625</c:v>
                </c:pt>
                <c:pt idx="5">
                  <c:v>750</c:v>
                </c:pt>
                <c:pt idx="6">
                  <c:v>875</c:v>
                </c:pt>
                <c:pt idx="7">
                  <c:v>1000</c:v>
                </c:pt>
                <c:pt idx="8">
                  <c:v>1125</c:v>
                </c:pt>
                <c:pt idx="9">
                  <c:v>1250</c:v>
                </c:pt>
                <c:pt idx="10">
                  <c:v>1375</c:v>
                </c:pt>
                <c:pt idx="11">
                  <c:v>1500</c:v>
                </c:pt>
                <c:pt idx="12">
                  <c:v>1625</c:v>
                </c:pt>
                <c:pt idx="13">
                  <c:v>1750</c:v>
                </c:pt>
                <c:pt idx="14">
                  <c:v>1875</c:v>
                </c:pt>
                <c:pt idx="15">
                  <c:v>2000</c:v>
                </c:pt>
                <c:pt idx="16">
                  <c:v>2125</c:v>
                </c:pt>
                <c:pt idx="17">
                  <c:v>2250</c:v>
                </c:pt>
                <c:pt idx="18">
                  <c:v>2375</c:v>
                </c:pt>
                <c:pt idx="19">
                  <c:v>2500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EOQ!$H$30</c:f>
              <c:strCache>
                <c:ptCount val="1"/>
                <c:pt idx="0">
                  <c:v>Горизонтальная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EOQ!$H$32:$H$33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4</c:v>
                </c:pt>
              </c:numCache>
            </c:numRef>
          </c:xVal>
          <c:yVal>
            <c:numRef>
              <c:f>EOQ!$I$32:$I$33</c:f>
              <c:numCache>
                <c:formatCode>0.0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EOQ!$F$30</c:f>
              <c:strCache>
                <c:ptCount val="1"/>
                <c:pt idx="0">
                  <c:v>Вертикальная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EOQ!$F$32:$F$33</c:f>
              <c:numCache>
                <c:formatCode>0.0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EOQ!$G$32:$G$33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16864"/>
        <c:axId val="126398464"/>
      </c:scatterChart>
      <c:valAx>
        <c:axId val="1213168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26398464"/>
        <c:crosses val="autoZero"/>
        <c:crossBetween val="midCat"/>
      </c:valAx>
      <c:valAx>
        <c:axId val="1263984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1316864"/>
        <c:crosses val="autoZero"/>
        <c:crossBetween val="midCat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23</xdr:row>
      <xdr:rowOff>57150</xdr:rowOff>
    </xdr:from>
    <xdr:to>
      <xdr:col>12</xdr:col>
      <xdr:colOff>352425</xdr:colOff>
      <xdr:row>39</xdr:row>
      <xdr:rowOff>119062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22-eoq-ekonomichnyy-razmer-zakaza-s-uchetom-ogranicheniy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poisk-resheniya-ms-excel-22-eoq-ekonomichnyy-razmer-zakaza-s-uchetom-ogranicheniy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poisk-resheniya-ms-excel-22-eoq-ekonomichnyy-razmer-zakaza-s-uchetom-ogranicheniy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51"/>
  <sheetViews>
    <sheetView tabSelected="1" workbookViewId="0">
      <selection activeCell="A19" sqref="A19"/>
    </sheetView>
  </sheetViews>
  <sheetFormatPr defaultRowHeight="15" x14ac:dyDescent="0.25"/>
  <cols>
    <col min="1" max="1" width="12.85546875" customWidth="1"/>
    <col min="2" max="2" width="17.5703125" customWidth="1"/>
    <col min="3" max="3" width="15" customWidth="1"/>
    <col min="4" max="4" width="12.140625" customWidth="1"/>
    <col min="5" max="5" width="9.5703125" customWidth="1"/>
    <col min="6" max="6" width="7" customWidth="1"/>
    <col min="7" max="7" width="9.5703125" customWidth="1"/>
    <col min="8" max="8" width="7.7109375" customWidth="1"/>
    <col min="270" max="270" width="10" customWidth="1"/>
    <col min="351" max="351" width="8.5703125" customWidth="1"/>
  </cols>
  <sheetData>
    <row r="1" spans="1:8" ht="26.25" x14ac:dyDescent="0.25">
      <c r="A1" s="36" t="s">
        <v>55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8" t="s">
        <v>56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57</v>
      </c>
      <c r="B3" s="32"/>
      <c r="C3" s="32"/>
      <c r="D3" s="32"/>
      <c r="E3" s="32"/>
      <c r="F3" s="32"/>
      <c r="G3" s="32"/>
      <c r="H3" s="32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5">
      <c r="A5" s="34" t="s">
        <v>1</v>
      </c>
      <c r="B5" s="34" t="s">
        <v>2</v>
      </c>
      <c r="C5" s="35"/>
      <c r="D5" s="35"/>
      <c r="E5" s="35"/>
      <c r="F5" s="35"/>
      <c r="G5" s="35"/>
      <c r="H5" s="35"/>
    </row>
    <row r="6" spans="1:8" x14ac:dyDescent="0.25">
      <c r="A6" s="35" t="s">
        <v>0</v>
      </c>
      <c r="B6" s="35" t="s">
        <v>3</v>
      </c>
      <c r="C6" s="35"/>
      <c r="D6" s="35"/>
      <c r="E6" s="35"/>
      <c r="F6" s="35"/>
      <c r="G6" s="35"/>
      <c r="H6" s="35"/>
    </row>
    <row r="7" spans="1:8" x14ac:dyDescent="0.25">
      <c r="A7" s="35" t="s">
        <v>4</v>
      </c>
      <c r="B7" s="35" t="s">
        <v>5</v>
      </c>
      <c r="C7" s="35"/>
      <c r="D7" s="35"/>
      <c r="E7" s="35"/>
      <c r="F7" s="35"/>
      <c r="G7" s="35"/>
      <c r="H7" s="35"/>
    </row>
    <row r="8" spans="1:8" x14ac:dyDescent="0.25">
      <c r="A8" s="35" t="s">
        <v>6</v>
      </c>
      <c r="B8" s="35" t="s">
        <v>7</v>
      </c>
      <c r="C8" s="35"/>
      <c r="D8" s="35"/>
      <c r="E8" s="35"/>
      <c r="F8" s="35"/>
      <c r="G8" s="35"/>
      <c r="H8" s="35"/>
    </row>
    <row r="9" spans="1:8" x14ac:dyDescent="0.25">
      <c r="A9" s="35" t="s">
        <v>8</v>
      </c>
      <c r="B9" s="35" t="s">
        <v>9</v>
      </c>
      <c r="C9" s="35"/>
      <c r="D9" s="35"/>
      <c r="E9" s="35"/>
      <c r="F9" s="35"/>
      <c r="G9" s="35"/>
      <c r="H9" s="35"/>
    </row>
    <row r="11" spans="1:8" x14ac:dyDescent="0.25">
      <c r="A11" s="7" t="s">
        <v>16</v>
      </c>
    </row>
    <row r="12" spans="1:8" x14ac:dyDescent="0.25">
      <c r="A12" s="7"/>
    </row>
    <row r="13" spans="1:8" x14ac:dyDescent="0.25">
      <c r="A13" t="s">
        <v>10</v>
      </c>
    </row>
    <row r="14" spans="1:8" x14ac:dyDescent="0.25">
      <c r="A14" t="s">
        <v>11</v>
      </c>
    </row>
    <row r="15" spans="1:8" x14ac:dyDescent="0.25">
      <c r="A15" t="s">
        <v>12</v>
      </c>
    </row>
    <row r="16" spans="1:8" x14ac:dyDescent="0.25">
      <c r="A16" t="s">
        <v>13</v>
      </c>
    </row>
    <row r="17" spans="1:9" x14ac:dyDescent="0.25">
      <c r="A17" t="s">
        <v>14</v>
      </c>
    </row>
    <row r="18" spans="1:9" x14ac:dyDescent="0.25">
      <c r="A18" t="s">
        <v>15</v>
      </c>
    </row>
    <row r="19" spans="1:9" x14ac:dyDescent="0.25">
      <c r="A19" t="s">
        <v>17</v>
      </c>
    </row>
    <row r="20" spans="1:9" x14ac:dyDescent="0.25">
      <c r="A20" t="s">
        <v>18</v>
      </c>
    </row>
    <row r="21" spans="1:9" x14ac:dyDescent="0.25">
      <c r="A21" t="s">
        <v>19</v>
      </c>
    </row>
    <row r="23" spans="1:9" x14ac:dyDescent="0.25">
      <c r="A23" s="1" t="s">
        <v>25</v>
      </c>
    </row>
    <row r="24" spans="1:9" x14ac:dyDescent="0.25">
      <c r="A24" s="4" t="s">
        <v>4</v>
      </c>
      <c r="B24" s="15">
        <v>100</v>
      </c>
    </row>
    <row r="25" spans="1:9" x14ac:dyDescent="0.25">
      <c r="A25" s="4" t="s">
        <v>6</v>
      </c>
      <c r="B25" s="15">
        <v>20</v>
      </c>
    </row>
    <row r="26" spans="1:9" x14ac:dyDescent="0.25">
      <c r="A26" s="4" t="s">
        <v>8</v>
      </c>
      <c r="B26" s="15">
        <v>250</v>
      </c>
    </row>
    <row r="27" spans="1:9" x14ac:dyDescent="0.25">
      <c r="A27" s="10" t="s">
        <v>27</v>
      </c>
      <c r="B27" s="11">
        <f>SQRT(2*B24*B25/B26)</f>
        <v>4</v>
      </c>
    </row>
    <row r="28" spans="1:9" x14ac:dyDescent="0.25">
      <c r="A28" s="10" t="s">
        <v>28</v>
      </c>
      <c r="B28" s="11">
        <f>B25*B24/B27+B26*B27/2</f>
        <v>1000</v>
      </c>
      <c r="F28" t="s">
        <v>34</v>
      </c>
    </row>
    <row r="29" spans="1:9" x14ac:dyDescent="0.25">
      <c r="F29" s="5" t="s">
        <v>29</v>
      </c>
    </row>
    <row r="30" spans="1:9" x14ac:dyDescent="0.25">
      <c r="B30" s="3" t="s">
        <v>20</v>
      </c>
      <c r="C30" s="3" t="s">
        <v>21</v>
      </c>
      <c r="D30" s="3" t="s">
        <v>22</v>
      </c>
      <c r="F30" s="13" t="s">
        <v>30</v>
      </c>
      <c r="G30" s="4"/>
      <c r="H30" s="13" t="s">
        <v>31</v>
      </c>
      <c r="I30" s="4"/>
    </row>
    <row r="31" spans="1:9" ht="30" x14ac:dyDescent="0.25">
      <c r="A31" s="3" t="s">
        <v>0</v>
      </c>
      <c r="B31" s="8" t="s">
        <v>23</v>
      </c>
      <c r="C31" s="8" t="s">
        <v>24</v>
      </c>
      <c r="D31" s="8" t="s">
        <v>26</v>
      </c>
      <c r="F31" s="12" t="s">
        <v>32</v>
      </c>
      <c r="G31" s="6" t="s">
        <v>33</v>
      </c>
      <c r="H31" s="12" t="s">
        <v>32</v>
      </c>
      <c r="I31" s="6" t="s">
        <v>33</v>
      </c>
    </row>
    <row r="32" spans="1:9" x14ac:dyDescent="0.25">
      <c r="A32" s="4">
        <v>1</v>
      </c>
      <c r="B32" s="9">
        <f>$B$25*$B$24/A32</f>
        <v>2000</v>
      </c>
      <c r="C32" s="9">
        <f>$B$26*A32/2</f>
        <v>125</v>
      </c>
      <c r="D32" s="9">
        <f>C32+B32</f>
        <v>2125</v>
      </c>
      <c r="F32" s="14">
        <f>B27</f>
        <v>4</v>
      </c>
      <c r="G32" s="4">
        <v>0</v>
      </c>
      <c r="H32" s="4">
        <v>0</v>
      </c>
      <c r="I32" s="9">
        <f>I33</f>
        <v>1000</v>
      </c>
    </row>
    <row r="33" spans="1:9" x14ac:dyDescent="0.25">
      <c r="A33" s="4">
        <v>2</v>
      </c>
      <c r="B33" s="9">
        <f t="shared" ref="B33:B51" si="0">$B$25*$B$24/A33</f>
        <v>1000</v>
      </c>
      <c r="C33" s="9">
        <f t="shared" ref="C33:C51" si="1">$B$26*A33/2</f>
        <v>250</v>
      </c>
      <c r="D33" s="9">
        <f t="shared" ref="D33:D51" si="2">C33+B33</f>
        <v>1250</v>
      </c>
      <c r="F33" s="14">
        <f>B27</f>
        <v>4</v>
      </c>
      <c r="G33" s="9">
        <f>B28</f>
        <v>1000</v>
      </c>
      <c r="H33" s="9">
        <f>F33</f>
        <v>4</v>
      </c>
      <c r="I33" s="9">
        <f>G33</f>
        <v>1000</v>
      </c>
    </row>
    <row r="34" spans="1:9" x14ac:dyDescent="0.25">
      <c r="A34" s="4">
        <v>3</v>
      </c>
      <c r="B34" s="9">
        <f t="shared" si="0"/>
        <v>666.66666666666663</v>
      </c>
      <c r="C34" s="9">
        <f t="shared" si="1"/>
        <v>375</v>
      </c>
      <c r="D34" s="9">
        <f t="shared" si="2"/>
        <v>1041.6666666666665</v>
      </c>
    </row>
    <row r="35" spans="1:9" x14ac:dyDescent="0.25">
      <c r="A35" s="4">
        <v>4</v>
      </c>
      <c r="B35" s="9">
        <f t="shared" si="0"/>
        <v>500</v>
      </c>
      <c r="C35" s="9">
        <f t="shared" si="1"/>
        <v>500</v>
      </c>
      <c r="D35" s="9">
        <f t="shared" si="2"/>
        <v>1000</v>
      </c>
    </row>
    <row r="36" spans="1:9" x14ac:dyDescent="0.25">
      <c r="A36" s="4">
        <v>5</v>
      </c>
      <c r="B36" s="9">
        <f t="shared" si="0"/>
        <v>400</v>
      </c>
      <c r="C36" s="9">
        <f t="shared" si="1"/>
        <v>625</v>
      </c>
      <c r="D36" s="9">
        <f t="shared" si="2"/>
        <v>1025</v>
      </c>
    </row>
    <row r="37" spans="1:9" x14ac:dyDescent="0.25">
      <c r="A37" s="4">
        <v>6</v>
      </c>
      <c r="B37" s="9">
        <f t="shared" si="0"/>
        <v>333.33333333333331</v>
      </c>
      <c r="C37" s="9">
        <f t="shared" si="1"/>
        <v>750</v>
      </c>
      <c r="D37" s="9">
        <f t="shared" si="2"/>
        <v>1083.3333333333333</v>
      </c>
    </row>
    <row r="38" spans="1:9" x14ac:dyDescent="0.25">
      <c r="A38" s="4">
        <v>7</v>
      </c>
      <c r="B38" s="9">
        <f t="shared" si="0"/>
        <v>285.71428571428572</v>
      </c>
      <c r="C38" s="9">
        <f t="shared" si="1"/>
        <v>875</v>
      </c>
      <c r="D38" s="9">
        <f t="shared" si="2"/>
        <v>1160.7142857142858</v>
      </c>
    </row>
    <row r="39" spans="1:9" x14ac:dyDescent="0.25">
      <c r="A39" s="4">
        <v>8</v>
      </c>
      <c r="B39" s="9">
        <f t="shared" si="0"/>
        <v>250</v>
      </c>
      <c r="C39" s="9">
        <f t="shared" si="1"/>
        <v>1000</v>
      </c>
      <c r="D39" s="9">
        <f t="shared" si="2"/>
        <v>1250</v>
      </c>
    </row>
    <row r="40" spans="1:9" x14ac:dyDescent="0.25">
      <c r="A40" s="4">
        <v>9</v>
      </c>
      <c r="B40" s="9">
        <f t="shared" si="0"/>
        <v>222.22222222222223</v>
      </c>
      <c r="C40" s="9">
        <f t="shared" si="1"/>
        <v>1125</v>
      </c>
      <c r="D40" s="9">
        <f t="shared" si="2"/>
        <v>1347.2222222222222</v>
      </c>
    </row>
    <row r="41" spans="1:9" x14ac:dyDescent="0.25">
      <c r="A41" s="4">
        <v>10</v>
      </c>
      <c r="B41" s="9">
        <f t="shared" si="0"/>
        <v>200</v>
      </c>
      <c r="C41" s="9">
        <f t="shared" si="1"/>
        <v>1250</v>
      </c>
      <c r="D41" s="9">
        <f t="shared" si="2"/>
        <v>1450</v>
      </c>
    </row>
    <row r="42" spans="1:9" x14ac:dyDescent="0.25">
      <c r="A42" s="4">
        <v>11</v>
      </c>
      <c r="B42" s="9">
        <f t="shared" si="0"/>
        <v>181.81818181818181</v>
      </c>
      <c r="C42" s="9">
        <f t="shared" si="1"/>
        <v>1375</v>
      </c>
      <c r="D42" s="9">
        <f t="shared" si="2"/>
        <v>1556.8181818181818</v>
      </c>
    </row>
    <row r="43" spans="1:9" x14ac:dyDescent="0.25">
      <c r="A43" s="4">
        <v>12</v>
      </c>
      <c r="B43" s="9">
        <f t="shared" si="0"/>
        <v>166.66666666666666</v>
      </c>
      <c r="C43" s="9">
        <f t="shared" si="1"/>
        <v>1500</v>
      </c>
      <c r="D43" s="9">
        <f t="shared" si="2"/>
        <v>1666.6666666666667</v>
      </c>
    </row>
    <row r="44" spans="1:9" x14ac:dyDescent="0.25">
      <c r="A44" s="4">
        <v>13</v>
      </c>
      <c r="B44" s="9">
        <f t="shared" si="0"/>
        <v>153.84615384615384</v>
      </c>
      <c r="C44" s="9">
        <f t="shared" si="1"/>
        <v>1625</v>
      </c>
      <c r="D44" s="9">
        <f t="shared" si="2"/>
        <v>1778.8461538461538</v>
      </c>
    </row>
    <row r="45" spans="1:9" x14ac:dyDescent="0.25">
      <c r="A45" s="4">
        <v>14</v>
      </c>
      <c r="B45" s="9">
        <f t="shared" si="0"/>
        <v>142.85714285714286</v>
      </c>
      <c r="C45" s="9">
        <f t="shared" si="1"/>
        <v>1750</v>
      </c>
      <c r="D45" s="9">
        <f t="shared" si="2"/>
        <v>1892.8571428571429</v>
      </c>
    </row>
    <row r="46" spans="1:9" x14ac:dyDescent="0.25">
      <c r="A46" s="4">
        <v>15</v>
      </c>
      <c r="B46" s="9">
        <f t="shared" si="0"/>
        <v>133.33333333333334</v>
      </c>
      <c r="C46" s="9">
        <f t="shared" si="1"/>
        <v>1875</v>
      </c>
      <c r="D46" s="9">
        <f t="shared" si="2"/>
        <v>2008.3333333333333</v>
      </c>
    </row>
    <row r="47" spans="1:9" x14ac:dyDescent="0.25">
      <c r="A47" s="4">
        <v>16</v>
      </c>
      <c r="B47" s="9">
        <f t="shared" si="0"/>
        <v>125</v>
      </c>
      <c r="C47" s="9">
        <f t="shared" si="1"/>
        <v>2000</v>
      </c>
      <c r="D47" s="9">
        <f t="shared" si="2"/>
        <v>2125</v>
      </c>
    </row>
    <row r="48" spans="1:9" x14ac:dyDescent="0.25">
      <c r="A48" s="4">
        <v>17</v>
      </c>
      <c r="B48" s="9">
        <f t="shared" si="0"/>
        <v>117.64705882352941</v>
      </c>
      <c r="C48" s="9">
        <f t="shared" si="1"/>
        <v>2125</v>
      </c>
      <c r="D48" s="9">
        <f t="shared" si="2"/>
        <v>2242.6470588235293</v>
      </c>
    </row>
    <row r="49" spans="1:4" x14ac:dyDescent="0.25">
      <c r="A49" s="4">
        <v>18</v>
      </c>
      <c r="B49" s="9">
        <f t="shared" si="0"/>
        <v>111.11111111111111</v>
      </c>
      <c r="C49" s="9">
        <f t="shared" si="1"/>
        <v>2250</v>
      </c>
      <c r="D49" s="9">
        <f t="shared" si="2"/>
        <v>2361.1111111111113</v>
      </c>
    </row>
    <row r="50" spans="1:4" x14ac:dyDescent="0.25">
      <c r="A50" s="4">
        <v>19</v>
      </c>
      <c r="B50" s="9">
        <f t="shared" si="0"/>
        <v>105.26315789473684</v>
      </c>
      <c r="C50" s="9">
        <f t="shared" si="1"/>
        <v>2375</v>
      </c>
      <c r="D50" s="9">
        <f t="shared" si="2"/>
        <v>2480.2631578947367</v>
      </c>
    </row>
    <row r="51" spans="1:4" x14ac:dyDescent="0.25">
      <c r="A51" s="4">
        <v>20</v>
      </c>
      <c r="B51" s="9">
        <f t="shared" si="0"/>
        <v>100</v>
      </c>
      <c r="C51" s="9">
        <f t="shared" si="1"/>
        <v>2500</v>
      </c>
      <c r="D51" s="9">
        <f t="shared" si="2"/>
        <v>2600</v>
      </c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16"/>
  <sheetViews>
    <sheetView workbookViewId="0">
      <selection activeCell="H4" sqref="A1:H4"/>
    </sheetView>
  </sheetViews>
  <sheetFormatPr defaultRowHeight="15" x14ac:dyDescent="0.25"/>
  <cols>
    <col min="1" max="1" width="12.85546875" customWidth="1"/>
    <col min="2" max="2" width="17.5703125" customWidth="1"/>
    <col min="3" max="3" width="20.42578125" customWidth="1"/>
    <col min="4" max="4" width="12.140625" customWidth="1"/>
    <col min="5" max="5" width="28.5703125" customWidth="1"/>
    <col min="6" max="6" width="19.28515625" customWidth="1"/>
    <col min="7" max="7" width="9.5703125" customWidth="1"/>
    <col min="8" max="8" width="7.7109375" customWidth="1"/>
  </cols>
  <sheetData>
    <row r="1" spans="1:8" ht="26.25" x14ac:dyDescent="0.25">
      <c r="A1" s="36" t="s">
        <v>55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8" t="s">
        <v>56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57</v>
      </c>
      <c r="B3" s="32"/>
      <c r="C3" s="32"/>
      <c r="D3" s="32"/>
      <c r="E3" s="32"/>
      <c r="F3" s="32"/>
      <c r="G3" s="32"/>
      <c r="H3" s="32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ht="45" x14ac:dyDescent="0.25">
      <c r="A5" s="4"/>
      <c r="B5" s="16" t="s">
        <v>39</v>
      </c>
      <c r="C5" s="16" t="s">
        <v>40</v>
      </c>
      <c r="D5" s="16" t="s">
        <v>45</v>
      </c>
      <c r="E5" s="16" t="s">
        <v>46</v>
      </c>
      <c r="F5" s="18" t="s">
        <v>41</v>
      </c>
    </row>
    <row r="6" spans="1:8" x14ac:dyDescent="0.25">
      <c r="A6" s="3" t="s">
        <v>35</v>
      </c>
      <c r="B6" s="4">
        <v>25</v>
      </c>
      <c r="C6" s="4">
        <v>440</v>
      </c>
      <c r="D6" s="4">
        <v>200</v>
      </c>
      <c r="E6" s="4">
        <v>50</v>
      </c>
      <c r="F6" s="26">
        <v>500000</v>
      </c>
    </row>
    <row r="7" spans="1:8" x14ac:dyDescent="0.25">
      <c r="A7" s="3" t="s">
        <v>36</v>
      </c>
      <c r="B7" s="4">
        <v>20</v>
      </c>
      <c r="C7" s="4">
        <v>850</v>
      </c>
      <c r="D7" s="4">
        <v>325</v>
      </c>
      <c r="E7" s="4">
        <v>50</v>
      </c>
    </row>
    <row r="8" spans="1:8" x14ac:dyDescent="0.25">
      <c r="A8" s="3" t="s">
        <v>37</v>
      </c>
      <c r="B8" s="4">
        <v>30</v>
      </c>
      <c r="C8" s="4">
        <v>1260</v>
      </c>
      <c r="D8" s="4">
        <v>400</v>
      </c>
      <c r="E8" s="4">
        <v>50</v>
      </c>
    </row>
    <row r="9" spans="1:8" x14ac:dyDescent="0.25">
      <c r="A9" s="3" t="s">
        <v>38</v>
      </c>
      <c r="B9" s="4">
        <v>15</v>
      </c>
      <c r="C9" s="4">
        <v>950</v>
      </c>
      <c r="D9" s="4">
        <v>150</v>
      </c>
      <c r="E9" s="4">
        <v>50</v>
      </c>
    </row>
    <row r="11" spans="1:8" ht="30" x14ac:dyDescent="0.25">
      <c r="B11" s="3" t="s">
        <v>42</v>
      </c>
      <c r="C11" s="8" t="s">
        <v>48</v>
      </c>
      <c r="D11" s="1"/>
      <c r="E11" s="8" t="s">
        <v>43</v>
      </c>
      <c r="F11" s="8" t="s">
        <v>47</v>
      </c>
    </row>
    <row r="12" spans="1:8" x14ac:dyDescent="0.25">
      <c r="A12" s="17" t="s">
        <v>35</v>
      </c>
      <c r="B12" s="25">
        <v>28.284254922610767</v>
      </c>
      <c r="C12" s="19">
        <f>SQRT(2*D6*E6/B6)</f>
        <v>28.284271247461902</v>
      </c>
      <c r="E12" s="21">
        <f>E6*D6/B12+B6*B12/2</f>
        <v>707.10678118666533</v>
      </c>
      <c r="F12" s="23">
        <f>C6*B12/2</f>
        <v>6222.5360829743686</v>
      </c>
    </row>
    <row r="13" spans="1:8" x14ac:dyDescent="0.25">
      <c r="A13" s="17" t="s">
        <v>36</v>
      </c>
      <c r="B13" s="25">
        <v>40.311303335687882</v>
      </c>
      <c r="C13" s="19">
        <f t="shared" ref="C13:C15" si="0">SQRT(2*D7*E7/B7)</f>
        <v>40.311288741492746</v>
      </c>
      <c r="E13" s="21">
        <f t="shared" ref="E13:E15" si="1">E7*D7/B13+B7*B13/2</f>
        <v>806.22577482990778</v>
      </c>
      <c r="F13" s="23">
        <f t="shared" ref="F13:F15" si="2">C7*B13/2</f>
        <v>17132.303917667348</v>
      </c>
    </row>
    <row r="14" spans="1:8" x14ac:dyDescent="0.25">
      <c r="A14" s="17" t="s">
        <v>37</v>
      </c>
      <c r="B14" s="25">
        <v>36.514814160897465</v>
      </c>
      <c r="C14" s="19">
        <f t="shared" si="0"/>
        <v>36.514837167011073</v>
      </c>
      <c r="E14" s="21">
        <f t="shared" si="1"/>
        <v>1095.4451150105497</v>
      </c>
      <c r="F14" s="23">
        <f t="shared" si="2"/>
        <v>23004.332921365403</v>
      </c>
    </row>
    <row r="15" spans="1:8" x14ac:dyDescent="0.25">
      <c r="A15" s="17" t="s">
        <v>38</v>
      </c>
      <c r="B15" s="25">
        <v>31.622750074716766</v>
      </c>
      <c r="C15" s="19">
        <f t="shared" si="0"/>
        <v>31.622776601683793</v>
      </c>
      <c r="E15" s="21">
        <f t="shared" si="1"/>
        <v>474.34164902542381</v>
      </c>
      <c r="F15" s="23">
        <f t="shared" si="2"/>
        <v>15020.806285490464</v>
      </c>
    </row>
    <row r="16" spans="1:8" x14ac:dyDescent="0.25">
      <c r="D16" s="20" t="s">
        <v>44</v>
      </c>
      <c r="E16" s="22">
        <f>SUM(E12:E15)</f>
        <v>3083.1193200525468</v>
      </c>
      <c r="F16" s="24">
        <f>SUM(F12:F15)</f>
        <v>61379.979207497585</v>
      </c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22"/>
  <sheetViews>
    <sheetView workbookViewId="0">
      <selection activeCell="I7" sqref="I7"/>
    </sheetView>
  </sheetViews>
  <sheetFormatPr defaultRowHeight="15" x14ac:dyDescent="0.25"/>
  <cols>
    <col min="1" max="1" width="12.85546875" customWidth="1"/>
    <col min="2" max="2" width="17.5703125" customWidth="1"/>
    <col min="3" max="3" width="20.42578125" customWidth="1"/>
    <col min="4" max="4" width="12.140625" customWidth="1"/>
    <col min="5" max="5" width="28.5703125" customWidth="1"/>
    <col min="6" max="6" width="19.28515625" customWidth="1"/>
    <col min="7" max="7" width="9.5703125" customWidth="1"/>
    <col min="8" max="8" width="7.7109375" customWidth="1"/>
  </cols>
  <sheetData>
    <row r="1" spans="1:8" ht="26.25" x14ac:dyDescent="0.25">
      <c r="A1" s="36" t="s">
        <v>55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8" t="s">
        <v>56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57</v>
      </c>
      <c r="B3" s="32"/>
      <c r="C3" s="32"/>
      <c r="D3" s="32"/>
      <c r="E3" s="32"/>
      <c r="F3" s="32"/>
      <c r="G3" s="32"/>
      <c r="H3" s="32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ht="45" x14ac:dyDescent="0.25">
      <c r="A5" s="4"/>
      <c r="B5" s="16" t="s">
        <v>39</v>
      </c>
      <c r="C5" s="16" t="s">
        <v>40</v>
      </c>
      <c r="D5" s="16" t="s">
        <v>45</v>
      </c>
      <c r="E5" s="16" t="s">
        <v>46</v>
      </c>
      <c r="F5" s="16" t="s">
        <v>50</v>
      </c>
    </row>
    <row r="6" spans="1:8" x14ac:dyDescent="0.25">
      <c r="A6" s="3" t="s">
        <v>35</v>
      </c>
      <c r="B6" s="4">
        <v>25</v>
      </c>
      <c r="C6" s="4">
        <v>440</v>
      </c>
      <c r="D6" s="4">
        <v>200</v>
      </c>
      <c r="E6" s="4">
        <v>50</v>
      </c>
      <c r="F6" s="4">
        <v>200</v>
      </c>
    </row>
    <row r="7" spans="1:8" x14ac:dyDescent="0.25">
      <c r="A7" s="3" t="s">
        <v>36</v>
      </c>
      <c r="B7" s="4">
        <v>20</v>
      </c>
      <c r="C7" s="4">
        <v>850</v>
      </c>
      <c r="D7" s="4">
        <v>325</v>
      </c>
      <c r="E7" s="4">
        <v>50</v>
      </c>
      <c r="F7" s="4">
        <v>300</v>
      </c>
    </row>
    <row r="8" spans="1:8" x14ac:dyDescent="0.25">
      <c r="A8" s="3" t="s">
        <v>37</v>
      </c>
      <c r="B8" s="4">
        <v>30</v>
      </c>
      <c r="C8" s="4">
        <v>1260</v>
      </c>
      <c r="D8" s="4">
        <v>400</v>
      </c>
      <c r="E8" s="4">
        <v>50</v>
      </c>
      <c r="F8" s="4">
        <v>275</v>
      </c>
    </row>
    <row r="9" spans="1:8" x14ac:dyDescent="0.25">
      <c r="A9" s="3" t="s">
        <v>38</v>
      </c>
      <c r="B9" s="4">
        <v>15</v>
      </c>
      <c r="C9" s="4">
        <v>950</v>
      </c>
      <c r="D9" s="4">
        <v>150</v>
      </c>
      <c r="E9" s="4">
        <v>50</v>
      </c>
      <c r="F9" s="4">
        <v>400</v>
      </c>
    </row>
    <row r="10" spans="1:8" x14ac:dyDescent="0.25">
      <c r="A10" s="27"/>
      <c r="B10" s="28"/>
      <c r="C10" s="28"/>
      <c r="D10" s="28"/>
      <c r="E10" s="28"/>
    </row>
    <row r="11" spans="1:8" ht="45" x14ac:dyDescent="0.25">
      <c r="A11" s="18" t="s">
        <v>41</v>
      </c>
      <c r="B11" s="26">
        <v>50000</v>
      </c>
      <c r="C11" s="28"/>
      <c r="D11" s="18" t="s">
        <v>49</v>
      </c>
      <c r="E11" s="26">
        <v>30000</v>
      </c>
    </row>
    <row r="13" spans="1:8" ht="30" x14ac:dyDescent="0.25">
      <c r="B13" s="3" t="s">
        <v>42</v>
      </c>
      <c r="C13" s="8" t="s">
        <v>48</v>
      </c>
      <c r="D13" s="1"/>
      <c r="E13" s="8" t="s">
        <v>43</v>
      </c>
      <c r="F13" s="8" t="s">
        <v>47</v>
      </c>
    </row>
    <row r="14" spans="1:8" x14ac:dyDescent="0.25">
      <c r="A14" s="17" t="s">
        <v>35</v>
      </c>
      <c r="B14" s="25">
        <v>23</v>
      </c>
      <c r="C14" s="19">
        <f>SQRT(2*D6*E6/B6)</f>
        <v>28.284271247461902</v>
      </c>
      <c r="E14" s="21">
        <f>E6*D6/B14+B6*B14/2</f>
        <v>722.28260869565224</v>
      </c>
      <c r="F14" s="23">
        <f>C6*B14/2</f>
        <v>5060</v>
      </c>
    </row>
    <row r="15" spans="1:8" x14ac:dyDescent="0.25">
      <c r="A15" s="17" t="s">
        <v>36</v>
      </c>
      <c r="B15" s="25">
        <v>30</v>
      </c>
      <c r="C15" s="19">
        <f>SQRT(2*D7*E7/B7)</f>
        <v>40.311288741492746</v>
      </c>
      <c r="E15" s="21">
        <f>E7*D7/B15+B7*B15/2</f>
        <v>841.66666666666663</v>
      </c>
      <c r="F15" s="23">
        <f>C7*B15/2</f>
        <v>12750</v>
      </c>
    </row>
    <row r="16" spans="1:8" x14ac:dyDescent="0.25">
      <c r="A16" s="17" t="s">
        <v>37</v>
      </c>
      <c r="B16" s="25">
        <v>29</v>
      </c>
      <c r="C16" s="19">
        <f>SQRT(2*D8*E8/B8)</f>
        <v>36.514837167011073</v>
      </c>
      <c r="E16" s="21">
        <f>E8*D8/B16+B8*B16/2</f>
        <v>1124.655172413793</v>
      </c>
      <c r="F16" s="23">
        <f>C8*B16/2</f>
        <v>18270</v>
      </c>
    </row>
    <row r="17" spans="1:6" x14ac:dyDescent="0.25">
      <c r="A17" s="17" t="s">
        <v>38</v>
      </c>
      <c r="B17" s="25">
        <v>21</v>
      </c>
      <c r="C17" s="19">
        <f>SQRT(2*D9*E9/B9)</f>
        <v>31.622776601683793</v>
      </c>
      <c r="E17" s="21">
        <f>E9*D9/B17+B9*B17/2</f>
        <v>514.64285714285711</v>
      </c>
      <c r="F17" s="23">
        <f>C9*B17/2</f>
        <v>9975</v>
      </c>
    </row>
    <row r="18" spans="1:6" ht="30" x14ac:dyDescent="0.25">
      <c r="A18" s="6" t="s">
        <v>51</v>
      </c>
      <c r="B18" s="24">
        <f>SUMPRODUCT(F6:F9,Размер_партии)</f>
        <v>29975</v>
      </c>
      <c r="C18" s="4"/>
      <c r="D18" s="20" t="s">
        <v>44</v>
      </c>
      <c r="E18" s="22">
        <f>SUM(E14:E17)</f>
        <v>3203.2473049189693</v>
      </c>
      <c r="F18" s="24">
        <f>SUM(F14:F17)</f>
        <v>46055</v>
      </c>
    </row>
    <row r="22" spans="1:6" x14ac:dyDescent="0.25">
      <c r="E22" s="29"/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7" t="s">
        <v>52</v>
      </c>
      <c r="B1" s="37"/>
      <c r="C1" s="37"/>
      <c r="D1" s="37"/>
      <c r="E1" s="37"/>
      <c r="F1" s="37"/>
      <c r="G1" s="37"/>
    </row>
    <row r="2" spans="1:7" ht="107.25" customHeight="1" x14ac:dyDescent="0.25">
      <c r="A2" s="30" t="s">
        <v>53</v>
      </c>
    </row>
    <row r="3" spans="1:7" ht="105" customHeight="1" x14ac:dyDescent="0.25">
      <c r="A3" s="30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7" t="s">
        <v>52</v>
      </c>
      <c r="B1" s="37"/>
      <c r="C1" s="37"/>
      <c r="D1" s="37"/>
      <c r="E1" s="37"/>
      <c r="F1" s="37"/>
      <c r="G1" s="37"/>
    </row>
    <row r="2" spans="1:7" ht="107.25" customHeight="1" x14ac:dyDescent="0.25">
      <c r="A2" s="30" t="s">
        <v>53</v>
      </c>
    </row>
    <row r="3" spans="1:7" ht="105" customHeight="1" x14ac:dyDescent="0.25">
      <c r="A3" s="30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EOQ</vt:lpstr>
      <vt:lpstr>EOQ (ограничен Объем)</vt:lpstr>
      <vt:lpstr>EOQ (ограничен Объем и Цена)</vt:lpstr>
      <vt:lpstr>EXCEL2.RU</vt:lpstr>
      <vt:lpstr>Бюджет</vt:lpstr>
      <vt:lpstr>'EOQ (ограничен Объем и Цена)'!Занятый_объем_склада</vt:lpstr>
      <vt:lpstr>Занятый_объем_склада</vt:lpstr>
      <vt:lpstr>'EOQ (ограничен Объем и Цена)'!Объем_склада</vt:lpstr>
      <vt:lpstr>Объем_склада</vt:lpstr>
      <vt:lpstr>'EOQ (ограничен Объем и Цена)'!Размер_партии</vt:lpstr>
      <vt:lpstr>Размер_партии</vt:lpstr>
      <vt:lpstr>Стоимость_изделий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2015-02-15T07:26:10Z</cp:lastPrinted>
  <dcterms:created xsi:type="dcterms:W3CDTF">2012-05-10T04:44:58Z</dcterms:created>
  <dcterms:modified xsi:type="dcterms:W3CDTF">2015-03-26T19:02:18Z</dcterms:modified>
</cp:coreProperties>
</file>