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05" windowWidth="18975" windowHeight="11895"/>
  </bookViews>
  <sheets>
    <sheet name="Пример" sheetId="12" r:id="rId1"/>
    <sheet name="EXCEL2.RU" sheetId="19" r:id="rId2"/>
    <sheet name="EXCEL2.RU (2)" sheetId="20" state="veryHidden" r:id="rId3"/>
  </sheets>
  <definedNames>
    <definedName name="_xlnm._FilterDatabase" localSheetId="0" hidden="1">Пример!#REF!</definedName>
    <definedName name="anscount" hidden="1">2</definedName>
    <definedName name="limcount" hidden="1">2</definedName>
    <definedName name="sencount" hidden="1">4</definedName>
    <definedName name="solver_adj" localSheetId="0" hidden="1">Пример!$D$6:$F$6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Пример!$B$9:$B$13</definedName>
    <definedName name="solver_lhs2" localSheetId="0" hidden="1">Пример!$D$6:$F$6</definedName>
    <definedName name="solver_lhs3" localSheetId="0" hidden="1">Пример!$D$6:$F$6</definedName>
    <definedName name="solver_lhs4" localSheetId="0" hidden="1">Пример!#REF!</definedName>
    <definedName name="solver_lhs5" localSheetId="0" hidden="1">Пример!#REF!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Пример!$D$17</definedName>
    <definedName name="solver_pre" localSheetId="0" hidden="1">0.00001</definedName>
    <definedName name="solver_rbv" localSheetId="0" hidden="1">2</definedName>
    <definedName name="solver_rel1" localSheetId="0" hidden="1">3</definedName>
    <definedName name="solver_rel2" localSheetId="0" hidden="1">4</definedName>
    <definedName name="solver_rel3" localSheetId="0" hidden="1">4</definedName>
    <definedName name="solver_rel4" localSheetId="0" hidden="1">3</definedName>
    <definedName name="solver_rel5" localSheetId="0" hidden="1">3</definedName>
    <definedName name="solver_rhs1" localSheetId="0" hidden="1">Пример!$C$9:$C$13</definedName>
    <definedName name="solver_rhs2" localSheetId="0" hidden="1">целое</definedName>
    <definedName name="solver_rhs3" localSheetId="0" hidden="1">целое</definedName>
    <definedName name="solver_rhs4" localSheetId="0" hidden="1">Пример!#REF!</definedName>
    <definedName name="solver_rhs5" localSheetId="0" hidden="1">Пример!#REF!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11" i="12" l="1"/>
  <c r="C12" i="12"/>
  <c r="C13" i="12"/>
  <c r="C10" i="12"/>
  <c r="C9" i="12"/>
  <c r="E16" i="12" l="1"/>
  <c r="F16" i="12"/>
  <c r="D16" i="12"/>
  <c r="I7" i="12"/>
  <c r="I8" i="12" s="1"/>
  <c r="L7" i="12"/>
  <c r="M7" i="12" s="1"/>
  <c r="L6" i="12"/>
  <c r="M6" i="12" s="1"/>
  <c r="J7" i="12"/>
  <c r="K7" i="12" s="1"/>
  <c r="J6" i="12"/>
  <c r="K6" i="12" s="1"/>
  <c r="I9" i="12" l="1"/>
  <c r="I10" i="12" s="1"/>
  <c r="I11" i="12" s="1"/>
  <c r="L8" i="12"/>
  <c r="M8" i="12" s="1"/>
  <c r="J8" i="12"/>
  <c r="K8" i="12" s="1"/>
  <c r="L10" i="12"/>
  <c r="M10" i="12" s="1"/>
  <c r="J9" i="12"/>
  <c r="K9" i="12" s="1"/>
  <c r="L9" i="12"/>
  <c r="M9" i="12" s="1"/>
  <c r="I12" i="12" l="1"/>
  <c r="J11" i="12"/>
  <c r="K11" i="12" s="1"/>
  <c r="J10" i="12"/>
  <c r="K10" i="12" s="1"/>
  <c r="L11" i="12"/>
  <c r="M11" i="12" s="1"/>
  <c r="L12" i="12" l="1"/>
  <c r="M12" i="12" s="1"/>
  <c r="J12" i="12"/>
  <c r="K12" i="12" s="1"/>
  <c r="I13" i="12"/>
  <c r="D17" i="12"/>
  <c r="I14" i="12" l="1"/>
  <c r="J13" i="12"/>
  <c r="K13" i="12" s="1"/>
  <c r="L13" i="12"/>
  <c r="M13" i="12" s="1"/>
  <c r="I15" i="12" l="1"/>
  <c r="L14" i="12"/>
  <c r="M14" i="12" s="1"/>
  <c r="J14" i="12"/>
  <c r="K14" i="12" s="1"/>
  <c r="I16" i="12" l="1"/>
  <c r="L15" i="12"/>
  <c r="M15" i="12" s="1"/>
  <c r="J15" i="12"/>
  <c r="K15" i="12" s="1"/>
  <c r="I17" i="12" l="1"/>
  <c r="L16" i="12"/>
  <c r="M16" i="12" s="1"/>
  <c r="J16" i="12"/>
  <c r="K16" i="12" s="1"/>
  <c r="I18" i="12" l="1"/>
  <c r="J17" i="12"/>
  <c r="K17" i="12" s="1"/>
  <c r="L17" i="12"/>
  <c r="M17" i="12" s="1"/>
  <c r="I19" i="12" l="1"/>
  <c r="L18" i="12"/>
  <c r="M18" i="12" s="1"/>
  <c r="J18" i="12"/>
  <c r="K18" i="12" s="1"/>
  <c r="J19" i="12" l="1"/>
  <c r="L19" i="12"/>
  <c r="M19" i="12" s="1"/>
  <c r="K19" i="12" l="1"/>
</calcChain>
</file>

<file path=xl/sharedStrings.xml><?xml version="1.0" encoding="utf-8"?>
<sst xmlns="http://schemas.openxmlformats.org/spreadsheetml/2006/main" count="34" uniqueCount="30">
  <si>
    <t>Телевизор</t>
  </si>
  <si>
    <t>Количество-&gt;</t>
  </si>
  <si>
    <t>Склад</t>
  </si>
  <si>
    <t>Кинескоп</t>
  </si>
  <si>
    <t>Динамик</t>
  </si>
  <si>
    <t>Использовано</t>
  </si>
  <si>
    <t>Компонент</t>
  </si>
  <si>
    <t>Блок питания</t>
  </si>
  <si>
    <t>Электр. плата</t>
  </si>
  <si>
    <t>Рама</t>
  </si>
  <si>
    <t>Продукция (изделия)-&gt;</t>
  </si>
  <si>
    <t>Цена изделий-&gt;</t>
  </si>
  <si>
    <t>Доход по видам изделий:</t>
  </si>
  <si>
    <t xml:space="preserve">Доход всего: </t>
  </si>
  <si>
    <t>Число изделий</t>
  </si>
  <si>
    <t>цена изделия</t>
  </si>
  <si>
    <t xml:space="preserve">Удельный доход без множителя </t>
  </si>
  <si>
    <t>Пояснение к расчету дохода</t>
  </si>
  <si>
    <t>Удельный доход с множителем</t>
  </si>
  <si>
    <t>Доход без множителя</t>
  </si>
  <si>
    <t>Доход с множителем</t>
  </si>
  <si>
    <t xml:space="preserve">Предприятие выпускает 3 вида изделий: телевизоры, стерео системы и акустические системы. Все 3 изделия собираются, используя общий набор комплектующих: рама, кинескоп, кинескоп, динамик, блок питания и электронная плата, количество которых ограничено запасом на складе. Необходимо найти соотношение объемов выпуска изделий, при котором доход от их продажи максимален (другими словами: из имеющихся на складе комплектующих необходимо изготовить такой набор изделий, доход от продажи которого максимален). </t>
  </si>
  <si>
    <t>Стерео  система</t>
  </si>
  <si>
    <t>После снятия или установления флажка необходимо перезапустить Поиск решения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</si>
  <si>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</si>
  <si>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</si>
  <si>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</si>
  <si>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</si>
  <si>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</si>
  <si>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Поиск решения MS EXCEL. Оптимальная структура выпускаемой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</si>
</sst>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Helv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>
      <alignment horizontal="left"/>
    </xf>
    <xf numFmtId="0" fontId="13" fillId="0" borderId="0"/>
    <xf numFmtId="0" fontId="7" fillId="0" borderId="0">
      <alignment horizontal="left"/>
    </xf>
  </cellStyleXfs>
  <cellXfs count="36">
    <xf numFmtId="0" fontId="0" fillId="0" borderId="0" xfId="0"/>
    <xf numFmtId="0" fontId="1" fillId="0" borderId="0" xfId="0" applyFont="1"/>
    <xf numFmtId="0" fontId="2" fillId="0" borderId="0" xfId="1"/>
    <xf numFmtId="0" fontId="6" fillId="0" borderId="0" xfId="5" applyFont="1" applyFill="1" applyBorder="1">
      <alignment horizontal="left"/>
    </xf>
    <xf numFmtId="0" fontId="6" fillId="0" borderId="0" xfId="5" applyFont="1" applyFill="1" applyBorder="1" applyAlignment="1"/>
    <xf numFmtId="0" fontId="6" fillId="0" borderId="0" xfId="5" applyFont="1" applyFill="1" applyBorder="1" applyAlignment="1">
      <alignment horizontal="right"/>
    </xf>
    <xf numFmtId="165" fontId="6" fillId="2" borderId="1" xfId="5" applyNumberFormat="1" applyFont="1" applyFill="1" applyBorder="1" applyAlignment="1">
      <alignment horizontal="right"/>
    </xf>
    <xf numFmtId="0" fontId="9" fillId="0" borderId="1" xfId="5" applyNumberFormat="1" applyFont="1" applyFill="1" applyBorder="1" applyAlignment="1">
      <alignment horizontal="right"/>
    </xf>
    <xf numFmtId="0" fontId="9" fillId="2" borderId="1" xfId="5" applyNumberFormat="1" applyFont="1" applyFill="1" applyBorder="1" applyAlignment="1">
      <alignment horizontal="right"/>
    </xf>
    <xf numFmtId="0" fontId="9" fillId="0" borderId="1" xfId="5" applyNumberFormat="1" applyFont="1" applyFill="1" applyBorder="1" applyAlignment="1">
      <alignment horizontal="left"/>
    </xf>
    <xf numFmtId="0" fontId="6" fillId="0" borderId="1" xfId="5" applyFont="1" applyFill="1" applyBorder="1" applyAlignment="1">
      <alignment horizontal="right"/>
    </xf>
    <xf numFmtId="1" fontId="6" fillId="0" borderId="1" xfId="5" applyNumberFormat="1" applyFont="1" applyFill="1" applyBorder="1" applyAlignment="1">
      <alignment horizontal="right"/>
    </xf>
    <xf numFmtId="0" fontId="0" fillId="0" borderId="1" xfId="0" applyBorder="1"/>
    <xf numFmtId="0" fontId="6" fillId="0" borderId="1" xfId="5" applyFont="1" applyFill="1" applyBorder="1">
      <alignment horizontal="left"/>
    </xf>
    <xf numFmtId="0" fontId="8" fillId="3" borderId="1" xfId="5" applyNumberFormat="1" applyFont="1" applyFill="1" applyBorder="1" applyAlignment="1">
      <alignment horizontal="left"/>
    </xf>
    <xf numFmtId="0" fontId="6" fillId="3" borderId="1" xfId="5" applyFont="1" applyFill="1" applyBorder="1" applyAlignment="1">
      <alignment horizontal="right"/>
    </xf>
    <xf numFmtId="0" fontId="8" fillId="0" borderId="1" xfId="5" applyNumberFormat="1" applyFont="1" applyFill="1" applyBorder="1" applyAlignment="1">
      <alignment horizontal="center" vertical="top" wrapText="1"/>
    </xf>
    <xf numFmtId="0" fontId="9" fillId="0" borderId="1" xfId="5" applyNumberFormat="1" applyFont="1" applyFill="1" applyBorder="1" applyAlignment="1">
      <alignment horizontal="right" wrapText="1"/>
    </xf>
    <xf numFmtId="1" fontId="9" fillId="0" borderId="1" xfId="5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0" fillId="5" borderId="1" xfId="0" applyFill="1" applyBorder="1" applyAlignment="1">
      <alignment wrapText="1"/>
    </xf>
    <xf numFmtId="2" fontId="0" fillId="0" borderId="1" xfId="0" applyNumberFormat="1" applyBorder="1"/>
    <xf numFmtId="2" fontId="0" fillId="0" borderId="0" xfId="0" applyNumberFormat="1"/>
    <xf numFmtId="4" fontId="9" fillId="0" borderId="1" xfId="5" applyNumberFormat="1" applyFont="1" applyFill="1" applyBorder="1" applyAlignment="1"/>
    <xf numFmtId="4" fontId="9" fillId="4" borderId="1" xfId="5" applyNumberFormat="1" applyFont="1" applyFill="1" applyBorder="1" applyAlignment="1"/>
    <xf numFmtId="4" fontId="6" fillId="0" borderId="0" xfId="5" applyNumberFormat="1" applyFont="1" applyFill="1" applyBorder="1" applyAlignment="1"/>
    <xf numFmtId="0" fontId="9" fillId="4" borderId="1" xfId="5" applyNumberFormat="1" applyFont="1" applyFill="1" applyBorder="1" applyAlignment="1">
      <alignment horizontal="right"/>
    </xf>
    <xf numFmtId="0" fontId="12" fillId="7" borderId="0" xfId="1" applyFont="1" applyFill="1" applyAlignment="1">
      <alignment vertical="center" wrapText="1"/>
    </xf>
    <xf numFmtId="0" fontId="14" fillId="8" borderId="0" xfId="0" applyFont="1" applyFill="1" applyAlignment="1"/>
    <xf numFmtId="0" fontId="15" fillId="8" borderId="0" xfId="0" applyFont="1" applyFill="1" applyAlignment="1">
      <alignment vertical="center"/>
    </xf>
    <xf numFmtId="0" fontId="6" fillId="5" borderId="0" xfId="0" applyNumberFormat="1" applyFont="1" applyFill="1" applyAlignment="1">
      <alignment horizontal="centerContinuous" vertical="top" wrapText="1"/>
    </xf>
    <xf numFmtId="0" fontId="11" fillId="6" borderId="0" xfId="4" applyFont="1" applyFill="1" applyAlignment="1" applyProtection="1">
      <alignment horizontal="left" vertical="center"/>
    </xf>
    <xf numFmtId="0" fontId="11" fillId="6" borderId="0" xfId="4" applyFont="1" applyFill="1" applyAlignment="1" applyProtection="1">
      <alignment horizontal="center" vertical="center"/>
    </xf>
    <xf numFmtId="0" fontId="5" fillId="8" borderId="0" xfId="4" applyFill="1" applyAlignment="1" applyProtection="1"/>
  </cellXfs>
  <cellStyles count="8">
    <cellStyle name="Currency_TapePivot" xfId="3"/>
    <cellStyle name="Normal_ALLOC1" xfId="6"/>
    <cellStyle name="Normal_SOLVER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Пример!$K$5</c:f>
              <c:strCache>
                <c:ptCount val="1"/>
                <c:pt idx="0">
                  <c:v>Удельный доход без множителя </c:v>
                </c:pt>
              </c:strCache>
            </c:strRef>
          </c:tx>
          <c:marker>
            <c:symbol val="none"/>
          </c:marker>
          <c:cat>
            <c:numRef>
              <c:f>Пример!$I$6:$I$19</c:f>
              <c:numCache>
                <c:formatCode>General</c:formatCode>
                <c:ptCount val="14"/>
                <c:pt idx="0">
                  <c:v>1</c:v>
                </c:pt>
                <c:pt idx="1">
                  <c:v>26</c:v>
                </c:pt>
                <c:pt idx="2">
                  <c:v>51</c:v>
                </c:pt>
                <c:pt idx="3">
                  <c:v>76</c:v>
                </c:pt>
                <c:pt idx="4">
                  <c:v>101</c:v>
                </c:pt>
                <c:pt idx="5">
                  <c:v>126</c:v>
                </c:pt>
                <c:pt idx="6">
                  <c:v>151</c:v>
                </c:pt>
                <c:pt idx="7">
                  <c:v>176</c:v>
                </c:pt>
                <c:pt idx="8">
                  <c:v>201</c:v>
                </c:pt>
                <c:pt idx="9">
                  <c:v>226</c:v>
                </c:pt>
                <c:pt idx="10">
                  <c:v>251</c:v>
                </c:pt>
                <c:pt idx="11">
                  <c:v>276</c:v>
                </c:pt>
                <c:pt idx="12">
                  <c:v>301</c:v>
                </c:pt>
                <c:pt idx="13">
                  <c:v>326</c:v>
                </c:pt>
              </c:numCache>
            </c:numRef>
          </c:cat>
          <c:val>
            <c:numRef>
              <c:f>Пример!$K$6:$K$19</c:f>
              <c:numCache>
                <c:formatCode>General</c:formatCode>
                <c:ptCount val="14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Пример!$M$5</c:f>
              <c:strCache>
                <c:ptCount val="1"/>
                <c:pt idx="0">
                  <c:v>Удельный доход с множителем</c:v>
                </c:pt>
              </c:strCache>
            </c:strRef>
          </c:tx>
          <c:marker>
            <c:symbol val="none"/>
          </c:marker>
          <c:cat>
            <c:numRef>
              <c:f>Пример!$I$6:$I$19</c:f>
              <c:numCache>
                <c:formatCode>General</c:formatCode>
                <c:ptCount val="14"/>
                <c:pt idx="0">
                  <c:v>1</c:v>
                </c:pt>
                <c:pt idx="1">
                  <c:v>26</c:v>
                </c:pt>
                <c:pt idx="2">
                  <c:v>51</c:v>
                </c:pt>
                <c:pt idx="3">
                  <c:v>76</c:v>
                </c:pt>
                <c:pt idx="4">
                  <c:v>101</c:v>
                </c:pt>
                <c:pt idx="5">
                  <c:v>126</c:v>
                </c:pt>
                <c:pt idx="6">
                  <c:v>151</c:v>
                </c:pt>
                <c:pt idx="7">
                  <c:v>176</c:v>
                </c:pt>
                <c:pt idx="8">
                  <c:v>201</c:v>
                </c:pt>
                <c:pt idx="9">
                  <c:v>226</c:v>
                </c:pt>
                <c:pt idx="10">
                  <c:v>251</c:v>
                </c:pt>
                <c:pt idx="11">
                  <c:v>276</c:v>
                </c:pt>
                <c:pt idx="12">
                  <c:v>301</c:v>
                </c:pt>
                <c:pt idx="13">
                  <c:v>326</c:v>
                </c:pt>
              </c:numCache>
            </c:numRef>
          </c:cat>
          <c:val>
            <c:numRef>
              <c:f>Пример!$M$6:$M$19</c:f>
              <c:numCache>
                <c:formatCode>0.00</c:formatCode>
                <c:ptCount val="14"/>
                <c:pt idx="0">
                  <c:v>75</c:v>
                </c:pt>
                <c:pt idx="1">
                  <c:v>71.570277627029</c:v>
                </c:pt>
                <c:pt idx="2">
                  <c:v>68.988386141688224</c:v>
                </c:pt>
                <c:pt idx="3">
                  <c:v>66.944224002097585</c:v>
                </c:pt>
                <c:pt idx="4">
                  <c:v>65.267610436107091</c:v>
                </c:pt>
                <c:pt idx="5">
                  <c:v>63.856065648420945</c:v>
                </c:pt>
                <c:pt idx="6">
                  <c:v>62.643559283934948</c:v>
                </c:pt>
                <c:pt idx="7">
                  <c:v>61.585293830981669</c:v>
                </c:pt>
                <c:pt idx="8">
                  <c:v>60.649614727274766</c:v>
                </c:pt>
                <c:pt idx="9">
                  <c:v>59.813405345257223</c:v>
                </c:pt>
                <c:pt idx="10">
                  <c:v>59.059318249353041</c:v>
                </c:pt>
                <c:pt idx="11">
                  <c:v>58.374034084461485</c:v>
                </c:pt>
                <c:pt idx="12">
                  <c:v>57.747124829035215</c:v>
                </c:pt>
                <c:pt idx="13">
                  <c:v>57.170287613233029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05184"/>
        <c:axId val="277238528"/>
      </c:lineChart>
      <c:catAx>
        <c:axId val="17780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238528"/>
        <c:crosses val="autoZero"/>
        <c:auto val="1"/>
        <c:lblAlgn val="ctr"/>
        <c:lblOffset val="100"/>
        <c:noMultiLvlLbl val="0"/>
      </c:catAx>
      <c:valAx>
        <c:axId val="277238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805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$B$2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19</xdr:row>
      <xdr:rowOff>161925</xdr:rowOff>
    </xdr:from>
    <xdr:to>
      <xdr:col>13</xdr:col>
      <xdr:colOff>57150</xdr:colOff>
      <xdr:row>34</xdr:row>
      <xdr:rowOff>147637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18</xdr:row>
          <xdr:rowOff>142875</xdr:rowOff>
        </xdr:from>
        <xdr:to>
          <xdr:col>4</xdr:col>
          <xdr:colOff>476250</xdr:colOff>
          <xdr:row>20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Учесть падение удельного дохода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isk-resheniya-ms-excel-11-optimalnaya-struktura-vypuskaemoy-produkcii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O21"/>
  <sheetViews>
    <sheetView tabSelected="1" workbookViewId="0">
      <selection activeCell="A2" sqref="A2"/>
    </sheetView>
  </sheetViews>
  <sheetFormatPr defaultRowHeight="15" x14ac:dyDescent="0.25"/>
  <cols>
    <col min="1" max="1" width="17.5703125" customWidth="1"/>
    <col min="2" max="2" width="10.5703125" customWidth="1"/>
    <col min="3" max="3" width="14.42578125" customWidth="1"/>
    <col min="4" max="4" width="11" bestFit="1" customWidth="1"/>
    <col min="5" max="5" width="10.85546875" customWidth="1"/>
    <col min="6" max="6" width="10.28515625" customWidth="1"/>
    <col min="8" max="8" width="15" bestFit="1" customWidth="1"/>
    <col min="9" max="9" width="11.5703125" customWidth="1"/>
    <col min="10" max="10" width="11.42578125" bestFit="1" customWidth="1"/>
    <col min="11" max="11" width="16.42578125" bestFit="1" customWidth="1"/>
    <col min="12" max="12" width="14" customWidth="1"/>
    <col min="13" max="13" width="20.42578125" customWidth="1"/>
    <col min="270" max="270" width="10" customWidth="1"/>
    <col min="351" max="351" width="8.5703125" customWidth="1"/>
  </cols>
  <sheetData>
    <row r="1" spans="1:13" ht="26.25" x14ac:dyDescent="0.25">
      <c r="A1" s="33" t="s">
        <v>27</v>
      </c>
      <c r="B1" s="33"/>
      <c r="C1" s="33"/>
      <c r="D1" s="33"/>
      <c r="E1" s="33"/>
      <c r="F1" s="33"/>
      <c r="G1" s="33"/>
      <c r="H1" s="33"/>
    </row>
    <row r="2" spans="1:13" ht="15.75" x14ac:dyDescent="0.25">
      <c r="A2" s="35" t="s">
        <v>28</v>
      </c>
      <c r="B2" s="30"/>
      <c r="C2" s="30"/>
      <c r="D2" s="30"/>
      <c r="E2" s="30"/>
      <c r="F2" s="30"/>
      <c r="G2" s="30"/>
      <c r="H2" s="30"/>
    </row>
    <row r="3" spans="1:13" ht="18.75" x14ac:dyDescent="0.25">
      <c r="A3" s="31" t="s">
        <v>29</v>
      </c>
      <c r="B3" s="31"/>
      <c r="C3" s="31"/>
      <c r="D3" s="31"/>
      <c r="E3" s="31"/>
      <c r="F3" s="31"/>
      <c r="G3" s="31"/>
      <c r="H3" s="31"/>
      <c r="I3" s="1" t="s">
        <v>17</v>
      </c>
    </row>
    <row r="4" spans="1:13" ht="90" x14ac:dyDescent="0.25">
      <c r="A4" s="32" t="s">
        <v>21</v>
      </c>
      <c r="B4" s="32"/>
      <c r="C4" s="32"/>
      <c r="D4" s="32"/>
      <c r="E4" s="32"/>
      <c r="F4" s="32"/>
      <c r="G4" s="32"/>
      <c r="H4" s="32"/>
      <c r="I4" s="20" t="s">
        <v>15</v>
      </c>
      <c r="J4" s="21">
        <v>75</v>
      </c>
    </row>
    <row r="5" spans="1:13" ht="30" x14ac:dyDescent="0.25">
      <c r="C5" s="17" t="s">
        <v>10</v>
      </c>
      <c r="D5" s="16" t="s">
        <v>0</v>
      </c>
      <c r="E5" s="16" t="s">
        <v>22</v>
      </c>
      <c r="F5" s="16" t="s">
        <v>4</v>
      </c>
      <c r="I5" s="19" t="s">
        <v>14</v>
      </c>
      <c r="J5" s="22" t="s">
        <v>19</v>
      </c>
      <c r="K5" s="22" t="s">
        <v>16</v>
      </c>
      <c r="L5" s="19" t="s">
        <v>20</v>
      </c>
      <c r="M5" s="19" t="s">
        <v>18</v>
      </c>
    </row>
    <row r="6" spans="1:13" x14ac:dyDescent="0.25">
      <c r="A6" s="3"/>
      <c r="B6" s="3"/>
      <c r="C6" s="8" t="s">
        <v>1</v>
      </c>
      <c r="D6" s="6">
        <v>153</v>
      </c>
      <c r="E6" s="6">
        <v>200</v>
      </c>
      <c r="F6" s="6">
        <v>94</v>
      </c>
      <c r="I6" s="12">
        <v>1</v>
      </c>
      <c r="J6" s="12">
        <f t="shared" ref="J6:J19" si="0">I6*$J$4</f>
        <v>75</v>
      </c>
      <c r="K6" s="12">
        <f>J6/I6</f>
        <v>75</v>
      </c>
      <c r="L6" s="23">
        <f>I6*$J$4*LOG(1+100)/LOG(I6+100)</f>
        <v>75</v>
      </c>
      <c r="M6" s="23">
        <f t="shared" ref="M6:M19" si="1">L6/I6</f>
        <v>75</v>
      </c>
    </row>
    <row r="7" spans="1:13" x14ac:dyDescent="0.25">
      <c r="A7" s="4"/>
      <c r="B7" s="3"/>
      <c r="I7" s="12">
        <f>I6+25</f>
        <v>26</v>
      </c>
      <c r="J7" s="12">
        <f t="shared" si="0"/>
        <v>1950</v>
      </c>
      <c r="K7" s="12">
        <f t="shared" ref="K7:K19" si="2">J7/I7</f>
        <v>75</v>
      </c>
      <c r="L7" s="23">
        <f t="shared" ref="L7:L19" si="3">I7*$J$4*LOG(1+100)/LOG(I7+100)</f>
        <v>1860.8272183027539</v>
      </c>
      <c r="M7" s="23">
        <f t="shared" si="1"/>
        <v>71.570277627029</v>
      </c>
    </row>
    <row r="8" spans="1:13" x14ac:dyDescent="0.25">
      <c r="A8" s="9" t="s">
        <v>6</v>
      </c>
      <c r="B8" s="9" t="s">
        <v>2</v>
      </c>
      <c r="C8" s="9" t="s">
        <v>5</v>
      </c>
      <c r="D8" s="5"/>
      <c r="E8" s="5"/>
      <c r="F8" s="5"/>
      <c r="I8" s="12">
        <f t="shared" ref="I8:I19" si="4">I7+25</f>
        <v>51</v>
      </c>
      <c r="J8" s="12">
        <f t="shared" si="0"/>
        <v>3825</v>
      </c>
      <c r="K8" s="12">
        <f t="shared" si="2"/>
        <v>75</v>
      </c>
      <c r="L8" s="23">
        <f t="shared" si="3"/>
        <v>3518.4076932260996</v>
      </c>
      <c r="M8" s="23">
        <f t="shared" si="1"/>
        <v>68.988386141688224</v>
      </c>
    </row>
    <row r="9" spans="1:13" x14ac:dyDescent="0.25">
      <c r="A9" s="14" t="s">
        <v>9</v>
      </c>
      <c r="B9" s="15">
        <v>450</v>
      </c>
      <c r="C9" s="11">
        <f>SUMPRODUCT($D$6:$F$6,D9:F9)</f>
        <v>353</v>
      </c>
      <c r="D9" s="10">
        <v>1</v>
      </c>
      <c r="E9" s="10">
        <v>1</v>
      </c>
      <c r="F9" s="10">
        <v>0</v>
      </c>
      <c r="I9" s="12">
        <f t="shared" si="4"/>
        <v>76</v>
      </c>
      <c r="J9" s="12">
        <f t="shared" si="0"/>
        <v>5700</v>
      </c>
      <c r="K9" s="12">
        <f t="shared" si="2"/>
        <v>75</v>
      </c>
      <c r="L9" s="23">
        <f t="shared" si="3"/>
        <v>5087.7610241594166</v>
      </c>
      <c r="M9" s="23">
        <f t="shared" si="1"/>
        <v>66.944224002097585</v>
      </c>
    </row>
    <row r="10" spans="1:13" x14ac:dyDescent="0.25">
      <c r="A10" s="14" t="s">
        <v>3</v>
      </c>
      <c r="B10" s="15">
        <v>250</v>
      </c>
      <c r="C10" s="11">
        <f>SUMPRODUCT($D$6:$F$6,D10:F10)</f>
        <v>153</v>
      </c>
      <c r="D10" s="10">
        <v>1</v>
      </c>
      <c r="E10" s="10">
        <v>0</v>
      </c>
      <c r="F10" s="10">
        <v>0</v>
      </c>
      <c r="I10" s="12">
        <f t="shared" si="4"/>
        <v>101</v>
      </c>
      <c r="J10" s="12">
        <f t="shared" si="0"/>
        <v>7575</v>
      </c>
      <c r="K10" s="12">
        <f t="shared" si="2"/>
        <v>75</v>
      </c>
      <c r="L10" s="23">
        <f t="shared" si="3"/>
        <v>6592.028654046816</v>
      </c>
      <c r="M10" s="23">
        <f t="shared" si="1"/>
        <v>65.267610436107091</v>
      </c>
    </row>
    <row r="11" spans="1:13" x14ac:dyDescent="0.25">
      <c r="A11" s="14" t="s">
        <v>4</v>
      </c>
      <c r="B11" s="15">
        <v>800</v>
      </c>
      <c r="C11" s="11">
        <f t="shared" ref="C11:C13" si="5">SUMPRODUCT($D$6:$F$6,D11:F11)</f>
        <v>800</v>
      </c>
      <c r="D11" s="10">
        <v>2</v>
      </c>
      <c r="E11" s="10">
        <v>2</v>
      </c>
      <c r="F11" s="10">
        <v>1</v>
      </c>
      <c r="I11" s="12">
        <f t="shared" si="4"/>
        <v>126</v>
      </c>
      <c r="J11" s="12">
        <f t="shared" si="0"/>
        <v>9450</v>
      </c>
      <c r="K11" s="12">
        <f t="shared" si="2"/>
        <v>75</v>
      </c>
      <c r="L11" s="23">
        <f t="shared" si="3"/>
        <v>8045.8642717010389</v>
      </c>
      <c r="M11" s="23">
        <f t="shared" si="1"/>
        <v>63.856065648420945</v>
      </c>
    </row>
    <row r="12" spans="1:13" x14ac:dyDescent="0.25">
      <c r="A12" s="14" t="s">
        <v>7</v>
      </c>
      <c r="B12" s="15">
        <v>450</v>
      </c>
      <c r="C12" s="11">
        <f t="shared" si="5"/>
        <v>353</v>
      </c>
      <c r="D12" s="10">
        <v>1</v>
      </c>
      <c r="E12" s="10">
        <v>1</v>
      </c>
      <c r="F12" s="10">
        <v>0</v>
      </c>
      <c r="I12" s="12">
        <f t="shared" si="4"/>
        <v>151</v>
      </c>
      <c r="J12" s="12">
        <f t="shared" si="0"/>
        <v>11325</v>
      </c>
      <c r="K12" s="12">
        <f t="shared" si="2"/>
        <v>75</v>
      </c>
      <c r="L12" s="23">
        <f t="shared" si="3"/>
        <v>9459.1774518741768</v>
      </c>
      <c r="M12" s="23">
        <f t="shared" si="1"/>
        <v>62.643559283934948</v>
      </c>
    </row>
    <row r="13" spans="1:13" x14ac:dyDescent="0.25">
      <c r="A13" s="14" t="s">
        <v>8</v>
      </c>
      <c r="B13" s="15">
        <v>600</v>
      </c>
      <c r="C13" s="11">
        <f t="shared" si="5"/>
        <v>600</v>
      </c>
      <c r="D13" s="10">
        <v>2</v>
      </c>
      <c r="E13" s="10">
        <v>1</v>
      </c>
      <c r="F13" s="10">
        <v>1</v>
      </c>
      <c r="I13" s="12">
        <f t="shared" si="4"/>
        <v>176</v>
      </c>
      <c r="J13" s="12">
        <f t="shared" si="0"/>
        <v>13200</v>
      </c>
      <c r="K13" s="12">
        <f t="shared" si="2"/>
        <v>75</v>
      </c>
      <c r="L13" s="23">
        <f t="shared" si="3"/>
        <v>10839.011714252774</v>
      </c>
      <c r="M13" s="23">
        <f t="shared" si="1"/>
        <v>61.585293830981669</v>
      </c>
    </row>
    <row r="14" spans="1:13" x14ac:dyDescent="0.25">
      <c r="I14" s="12">
        <f t="shared" si="4"/>
        <v>201</v>
      </c>
      <c r="J14" s="12">
        <f t="shared" si="0"/>
        <v>15075</v>
      </c>
      <c r="K14" s="12">
        <f t="shared" si="2"/>
        <v>75</v>
      </c>
      <c r="L14" s="23">
        <f t="shared" si="3"/>
        <v>12190.572560182229</v>
      </c>
      <c r="M14" s="23">
        <f t="shared" si="1"/>
        <v>60.649614727274766</v>
      </c>
    </row>
    <row r="15" spans="1:13" x14ac:dyDescent="0.25">
      <c r="B15" s="11"/>
      <c r="C15" s="18" t="s">
        <v>11</v>
      </c>
      <c r="D15" s="10">
        <v>75</v>
      </c>
      <c r="E15" s="10">
        <v>50</v>
      </c>
      <c r="F15" s="10">
        <v>35</v>
      </c>
      <c r="I15" s="12">
        <f t="shared" si="4"/>
        <v>226</v>
      </c>
      <c r="J15" s="12">
        <f t="shared" si="0"/>
        <v>16950</v>
      </c>
      <c r="K15" s="12">
        <f t="shared" si="2"/>
        <v>75</v>
      </c>
      <c r="L15" s="23">
        <f t="shared" si="3"/>
        <v>13517.829608028132</v>
      </c>
      <c r="M15" s="23">
        <f t="shared" si="1"/>
        <v>59.813405345257223</v>
      </c>
    </row>
    <row r="16" spans="1:13" x14ac:dyDescent="0.25">
      <c r="B16" s="13"/>
      <c r="C16" s="7" t="s">
        <v>12</v>
      </c>
      <c r="D16" s="25">
        <f>D15*D6*IF($B$20,LOG(1+100)/LOG(D6+100),1)</f>
        <v>9570.7175572294655</v>
      </c>
      <c r="E16" s="25">
        <f t="shared" ref="E16:F16" si="6">E15*E6*IF($B$20,LOG(1+100)/LOG(E6+100),1)</f>
        <v>8091.3333167030332</v>
      </c>
      <c r="F16" s="25">
        <f t="shared" si="6"/>
        <v>2882.3377626985211</v>
      </c>
      <c r="I16" s="12">
        <f t="shared" si="4"/>
        <v>251</v>
      </c>
      <c r="J16" s="12">
        <f t="shared" si="0"/>
        <v>18825</v>
      </c>
      <c r="K16" s="12">
        <f t="shared" si="2"/>
        <v>75</v>
      </c>
      <c r="L16" s="23">
        <f t="shared" si="3"/>
        <v>14823.888880587614</v>
      </c>
      <c r="M16" s="23">
        <f t="shared" si="1"/>
        <v>59.059318249353041</v>
      </c>
    </row>
    <row r="17" spans="2:15" x14ac:dyDescent="0.25">
      <c r="C17" s="28" t="s">
        <v>13</v>
      </c>
      <c r="D17" s="26">
        <f>SUM(D16:F16)</f>
        <v>20544.388636631018</v>
      </c>
      <c r="E17" s="27"/>
      <c r="F17" s="27"/>
      <c r="I17" s="12">
        <f t="shared" si="4"/>
        <v>276</v>
      </c>
      <c r="J17" s="12">
        <f t="shared" si="0"/>
        <v>20700</v>
      </c>
      <c r="K17" s="12">
        <f t="shared" si="2"/>
        <v>75</v>
      </c>
      <c r="L17" s="23">
        <f t="shared" si="3"/>
        <v>16111.233407311371</v>
      </c>
      <c r="M17" s="23">
        <f t="shared" si="1"/>
        <v>58.374034084461485</v>
      </c>
    </row>
    <row r="18" spans="2:15" x14ac:dyDescent="0.25">
      <c r="I18" s="12">
        <f t="shared" si="4"/>
        <v>301</v>
      </c>
      <c r="J18" s="12">
        <f t="shared" si="0"/>
        <v>22575</v>
      </c>
      <c r="K18" s="12">
        <f t="shared" si="2"/>
        <v>75</v>
      </c>
      <c r="L18" s="23">
        <f t="shared" si="3"/>
        <v>17381.884573539599</v>
      </c>
      <c r="M18" s="23">
        <f t="shared" si="1"/>
        <v>57.747124829035215</v>
      </c>
    </row>
    <row r="19" spans="2:15" x14ac:dyDescent="0.25">
      <c r="I19" s="12">
        <f t="shared" si="4"/>
        <v>326</v>
      </c>
      <c r="J19" s="12">
        <f t="shared" si="0"/>
        <v>24450</v>
      </c>
      <c r="K19" s="12">
        <f t="shared" si="2"/>
        <v>75</v>
      </c>
      <c r="L19" s="23">
        <f t="shared" si="3"/>
        <v>18637.513761913968</v>
      </c>
      <c r="M19" s="23">
        <f t="shared" si="1"/>
        <v>57.170287613233029</v>
      </c>
      <c r="O19" s="24"/>
    </row>
    <row r="20" spans="2:15" x14ac:dyDescent="0.25">
      <c r="B20" t="b">
        <v>1</v>
      </c>
    </row>
    <row r="21" spans="2:15" x14ac:dyDescent="0.25">
      <c r="C21" t="s">
        <v>23</v>
      </c>
    </row>
  </sheetData>
  <mergeCells count="1">
    <mergeCell ref="A1:H1"/>
  </mergeCell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18</xdr:row>
                    <xdr:rowOff>142875</xdr:rowOff>
                  </from>
                  <to>
                    <xdr:col>4</xdr:col>
                    <xdr:colOff>476250</xdr:colOff>
                    <xdr:row>20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34" t="s">
        <v>24</v>
      </c>
      <c r="B1" s="34"/>
      <c r="C1" s="34"/>
      <c r="D1" s="34"/>
      <c r="E1" s="34"/>
      <c r="F1" s="34"/>
      <c r="G1" s="34"/>
    </row>
    <row r="2" spans="1:7" ht="107.25" customHeight="1" x14ac:dyDescent="0.25">
      <c r="A2" s="29" t="s">
        <v>25</v>
      </c>
    </row>
    <row r="3" spans="1:7" ht="105" customHeight="1" x14ac:dyDescent="0.25">
      <c r="A3" s="29" t="s">
        <v>26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34" t="s">
        <v>24</v>
      </c>
      <c r="B1" s="34"/>
      <c r="C1" s="34"/>
      <c r="D1" s="34"/>
      <c r="E1" s="34"/>
      <c r="F1" s="34"/>
      <c r="G1" s="34"/>
    </row>
    <row r="2" spans="1:7" ht="107.25" customHeight="1" x14ac:dyDescent="0.25">
      <c r="A2" s="29" t="s">
        <v>25</v>
      </c>
    </row>
    <row r="3" spans="1:7" ht="105" customHeight="1" x14ac:dyDescent="0.25">
      <c r="A3" s="29" t="s">
        <v>26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2012-05-10T04:44:58Z</dcterms:created>
  <dcterms:modified xsi:type="dcterms:W3CDTF">2015-03-24T12:46:10Z</dcterms:modified>
</cp:coreProperties>
</file>