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506"/>
  </bookViews>
  <sheets>
    <sheet name="Кредит" sheetId="23" r:id="rId1"/>
    <sheet name="EXCEL2.RU" sheetId="25" r:id="rId2"/>
    <sheet name="EXCEL2.RU (2)" sheetId="26" state="veryHidden" r:id="rId3"/>
    <sheet name="задачи" sheetId="24" r:id="rId4"/>
    <sheet name="Лист7" sheetId="18" state="hidden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3" i="23" l="1"/>
  <c r="B10" i="23"/>
  <c r="C24" i="23" l="1"/>
  <c r="C25" i="23"/>
  <c r="C26" i="23"/>
  <c r="C27" i="23"/>
  <c r="C28" i="23"/>
  <c r="C29" i="23"/>
  <c r="C30" i="23"/>
  <c r="C31" i="23"/>
  <c r="C32" i="23"/>
  <c r="C33" i="23"/>
  <c r="C34" i="23"/>
  <c r="C23" i="23"/>
  <c r="C22" i="23"/>
  <c r="B17" i="24"/>
  <c r="A22" i="24" s="1"/>
  <c r="C22" i="24" s="1"/>
  <c r="D22" i="24" s="1"/>
  <c r="A23" i="24" s="1"/>
  <c r="C23" i="24" s="1"/>
  <c r="D23" i="24" l="1"/>
  <c r="A24" i="24" s="1"/>
  <c r="B8" i="23"/>
  <c r="B16" i="23" l="1"/>
  <c r="B14" i="23"/>
  <c r="C24" i="24"/>
  <c r="D24" i="24" s="1"/>
  <c r="A25" i="24" s="1"/>
  <c r="B9" i="24"/>
  <c r="B8" i="24"/>
  <c r="F23" i="23" l="1"/>
  <c r="G23" i="23" s="1"/>
  <c r="F25" i="23"/>
  <c r="G25" i="23" s="1"/>
  <c r="F27" i="23"/>
  <c r="G27" i="23" s="1"/>
  <c r="F29" i="23"/>
  <c r="G29" i="23" s="1"/>
  <c r="F31" i="23"/>
  <c r="G31" i="23" s="1"/>
  <c r="F33" i="23"/>
  <c r="G33" i="23" s="1"/>
  <c r="F24" i="23"/>
  <c r="G24" i="23" s="1"/>
  <c r="F26" i="23"/>
  <c r="G26" i="23" s="1"/>
  <c r="F28" i="23"/>
  <c r="G28" i="23" s="1"/>
  <c r="F30" i="23"/>
  <c r="G30" i="23" s="1"/>
  <c r="F32" i="23"/>
  <c r="G32" i="23" s="1"/>
  <c r="F34" i="23"/>
  <c r="G34" i="23" s="1"/>
  <c r="A15" i="23"/>
  <c r="C25" i="24"/>
  <c r="D25" i="24" s="1"/>
  <c r="A26" i="24" s="1"/>
  <c r="B13" i="24"/>
  <c r="B23" i="23" l="1"/>
  <c r="D23" i="23" s="1"/>
  <c r="C26" i="24"/>
  <c r="D26" i="24" s="1"/>
  <c r="E23" i="23" l="1"/>
  <c r="B24" i="23" l="1"/>
  <c r="D24" i="23" s="1"/>
  <c r="E24" i="23" s="1"/>
  <c r="B25" i="23" s="1"/>
  <c r="D25" i="23" l="1"/>
  <c r="E25" i="23" s="1"/>
  <c r="B26" i="23" s="1"/>
  <c r="D26" i="23" l="1"/>
  <c r="E26" i="23" s="1"/>
  <c r="B27" i="23" s="1"/>
  <c r="D27" i="23" l="1"/>
  <c r="E27" i="23" s="1"/>
  <c r="B28" i="23" s="1"/>
  <c r="D28" i="23" l="1"/>
  <c r="E28" i="23" s="1"/>
  <c r="B29" i="23" s="1"/>
  <c r="D29" i="23" l="1"/>
  <c r="E29" i="23" s="1"/>
  <c r="B30" i="23" s="1"/>
  <c r="D30" i="23" l="1"/>
  <c r="E30" i="23" s="1"/>
  <c r="B31" i="23" s="1"/>
  <c r="D31" i="23" l="1"/>
  <c r="E31" i="23" s="1"/>
  <c r="B32" i="23" s="1"/>
  <c r="D32" i="23" l="1"/>
  <c r="E32" i="23" s="1"/>
  <c r="B33" i="23" s="1"/>
  <c r="D33" i="23" l="1"/>
  <c r="E33" i="23" s="1"/>
  <c r="B34" i="23" s="1"/>
  <c r="D34" i="23" l="1"/>
  <c r="E34" i="23" s="1"/>
  <c r="B36" i="23" s="1"/>
  <c r="D36" i="23" l="1"/>
  <c r="E36" i="23" s="1"/>
</calcChain>
</file>

<file path=xl/sharedStrings.xml><?xml version="1.0" encoding="utf-8"?>
<sst xmlns="http://schemas.openxmlformats.org/spreadsheetml/2006/main" count="68" uniqueCount="58">
  <si>
    <t>Названия строк</t>
  </si>
  <si>
    <t>Названия столбцов</t>
  </si>
  <si>
    <t>Значения</t>
  </si>
  <si>
    <t>Фильтр отчета</t>
  </si>
  <si>
    <t>pv</t>
  </si>
  <si>
    <t>кпер</t>
  </si>
  <si>
    <t>Параметр</t>
  </si>
  <si>
    <t>% годовой</t>
  </si>
  <si>
    <t>Начальная инвестиция</t>
  </si>
  <si>
    <t>Значение</t>
  </si>
  <si>
    <t>ставка</t>
  </si>
  <si>
    <t>rate</t>
  </si>
  <si>
    <t>nper</t>
  </si>
  <si>
    <t>пс</t>
  </si>
  <si>
    <t>бс</t>
  </si>
  <si>
    <t>fv</t>
  </si>
  <si>
    <t>тип</t>
  </si>
  <si>
    <t>type</t>
  </si>
  <si>
    <t>плт</t>
  </si>
  <si>
    <t>pmt</t>
  </si>
  <si>
    <t>Альтернативная формула</t>
  </si>
  <si>
    <t>Срок вклада, лет</t>
  </si>
  <si>
    <t>Число периодов в году</t>
  </si>
  <si>
    <t>Число периодов всего</t>
  </si>
  <si>
    <t>% за период</t>
  </si>
  <si>
    <t>Задача1</t>
  </si>
  <si>
    <t>Платеж за период</t>
  </si>
  <si>
    <t>Аргументы</t>
  </si>
  <si>
    <t>Итоговая сумма на вкладе</t>
  </si>
  <si>
    <t>Ежемесячный взнос (платеж)</t>
  </si>
  <si>
    <t>pv=-if(rate=0,pmt*nper+fv,(fv+pmt*(1+rate*type)*((1+rate)^nper-1)/rate)/((1+rate)^nper))</t>
  </si>
  <si>
    <t>нет</t>
  </si>
  <si>
    <t>Требуется 1 млн. руб. через 5 лет. Определить, какую сумму необходимо поместить на депозит сейчас, чтобы к концу 5-го года вклад увеличился до 1 млн. руб., если процентная ставка составляет 10% годовых. Пополнения нет. Начисление процентов раз в год.</t>
  </si>
  <si>
    <t>Клиент заключает с банком договор о выплате ему в течение 5 лет ежегодной ренты в размере 5 тыс. руб. в конце каждого года. Какую сумму необходимо внести клиенту в начале первого года, чтобы обеспечить эту ренту, исходя из годовой процентной ставки 20%</t>
  </si>
  <si>
    <t>Баланс на начало периода</t>
  </si>
  <si>
    <t>Начисленный %</t>
  </si>
  <si>
    <t>Баланс на конец периода</t>
  </si>
  <si>
    <t>Задача2</t>
  </si>
  <si>
    <t>Начальный взнос</t>
  </si>
  <si>
    <t>Проверка</t>
  </si>
  <si>
    <t>Рента (выплачивается в конце периода)</t>
  </si>
  <si>
    <t>№</t>
  </si>
  <si>
    <t>Для БС&lt;&gt;0 и Тип =1 (+ начисление % на следующий день после окончания срока вклада)</t>
  </si>
  <si>
    <t>Выплата кредита</t>
  </si>
  <si>
    <t>Текущая стоимость инвестиции (сумма кредита)</t>
  </si>
  <si>
    <t>Будущая стоимость (остаток кредита в конце выплат, обычно 0)</t>
  </si>
  <si>
    <t>Срок кредита, лет</t>
  </si>
  <si>
    <t>Число периодов погашения в году</t>
  </si>
  <si>
    <t>Число периодов погашения</t>
  </si>
  <si>
    <t>Начисленный % за пользование кредитом</t>
  </si>
  <si>
    <t>Сумма, идущая на погашение основного долга</t>
  </si>
  <si>
    <t>Сумма, идущая на погашение процентов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</si>
  <si>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</si>
  <si>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</si>
  <si>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</si>
  <si>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</si>
  <si>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</si>
  <si>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 xml:space="preserve">Аннуитет. Определяем в MS EXCEL Приведенную (Текущую) стоимость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</si>
</sst>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1"/>
    <xf numFmtId="0" fontId="1" fillId="0" borderId="0" xfId="0" applyFont="1"/>
    <xf numFmtId="0" fontId="1" fillId="0" borderId="12" xfId="0" applyFont="1" applyBorder="1"/>
    <xf numFmtId="0" fontId="0" fillId="0" borderId="12" xfId="0" applyBorder="1"/>
    <xf numFmtId="0" fontId="0" fillId="0" borderId="13" xfId="0" applyFill="1" applyBorder="1"/>
    <xf numFmtId="9" fontId="0" fillId="0" borderId="12" xfId="0" applyNumberFormat="1" applyBorder="1"/>
    <xf numFmtId="0" fontId="0" fillId="2" borderId="12" xfId="0" applyFill="1" applyBorder="1" applyAlignment="1">
      <alignment wrapText="1"/>
    </xf>
    <xf numFmtId="0" fontId="0" fillId="2" borderId="12" xfId="0" applyFill="1" applyBorder="1"/>
    <xf numFmtId="9" fontId="7" fillId="0" borderId="12" xfId="0" applyNumberFormat="1" applyFont="1" applyBorder="1"/>
    <xf numFmtId="0" fontId="7" fillId="0" borderId="12" xfId="0" applyFont="1" applyBorder="1"/>
    <xf numFmtId="0" fontId="0" fillId="0" borderId="0" xfId="0" applyAlignment="1"/>
    <xf numFmtId="0" fontId="8" fillId="0" borderId="12" xfId="0" applyFont="1" applyBorder="1"/>
    <xf numFmtId="9" fontId="8" fillId="0" borderId="12" xfId="5" applyFont="1" applyBorder="1"/>
    <xf numFmtId="0" fontId="1" fillId="3" borderId="0" xfId="0" applyFont="1" applyFill="1"/>
    <xf numFmtId="0" fontId="0" fillId="3" borderId="0" xfId="0" applyFill="1"/>
    <xf numFmtId="0" fontId="1" fillId="0" borderId="12" xfId="0" applyFont="1" applyBorder="1" applyAlignment="1">
      <alignment horizontal="centerContinuous"/>
    </xf>
    <xf numFmtId="8" fontId="1" fillId="0" borderId="12" xfId="0" applyNumberFormat="1" applyFont="1" applyBorder="1"/>
    <xf numFmtId="8" fontId="1" fillId="2" borderId="12" xfId="0" applyNumberFormat="1" applyFont="1" applyFill="1" applyBorder="1"/>
    <xf numFmtId="4" fontId="7" fillId="0" borderId="12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8" fontId="0" fillId="0" borderId="0" xfId="0" applyNumberFormat="1"/>
    <xf numFmtId="0" fontId="1" fillId="0" borderId="12" xfId="0" applyFont="1" applyBorder="1" applyAlignment="1">
      <alignment horizontal="left" vertical="top" wrapText="1"/>
    </xf>
    <xf numFmtId="8" fontId="0" fillId="0" borderId="12" xfId="0" applyNumberFormat="1" applyBorder="1"/>
    <xf numFmtId="0" fontId="1" fillId="0" borderId="12" xfId="0" applyFont="1" applyBorder="1" applyAlignment="1">
      <alignment wrapText="1"/>
    </xf>
    <xf numFmtId="4" fontId="0" fillId="0" borderId="12" xfId="0" applyNumberFormat="1" applyBorder="1" applyAlignment="1">
      <alignment horizontal="left" vertical="top" wrapText="1"/>
    </xf>
    <xf numFmtId="0" fontId="1" fillId="0" borderId="0" xfId="0" applyFont="1" applyAlignment="1">
      <alignment wrapText="1"/>
    </xf>
    <xf numFmtId="4" fontId="0" fillId="4" borderId="12" xfId="0" applyNumberForma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0" fillId="6" borderId="0" xfId="1" applyFont="1" applyFill="1" applyAlignment="1">
      <alignment vertical="center" wrapText="1"/>
    </xf>
    <xf numFmtId="0" fontId="9" fillId="5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5" borderId="0" xfId="8" applyFont="1" applyFill="1" applyAlignment="1" applyProtection="1">
      <alignment vertical="center"/>
    </xf>
    <xf numFmtId="0" fontId="13" fillId="7" borderId="0" xfId="0" applyFont="1" applyFill="1" applyAlignment="1"/>
    <xf numFmtId="0" fontId="14" fillId="7" borderId="0" xfId="0" applyFont="1" applyFill="1" applyAlignment="1">
      <alignment vertical="center"/>
    </xf>
    <xf numFmtId="0" fontId="5" fillId="7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2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B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123825</xdr:rowOff>
        </xdr:from>
        <xdr:to>
          <xdr:col>1</xdr:col>
          <xdr:colOff>361950</xdr:colOff>
          <xdr:row>13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nnuitet-opredelyaem-v-ms-excel-privedennuyu-tekushchuyu-stoimost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36"/>
  <sheetViews>
    <sheetView tabSelected="1" workbookViewId="0">
      <selection activeCell="H10" sqref="H10"/>
    </sheetView>
  </sheetViews>
  <sheetFormatPr defaultRowHeight="15" x14ac:dyDescent="0.25"/>
  <cols>
    <col min="1" max="1" width="31.42578125" customWidth="1"/>
    <col min="2" max="2" width="17.42578125" customWidth="1"/>
    <col min="3" max="3" width="15.5703125" customWidth="1"/>
    <col min="4" max="4" width="16.42578125" customWidth="1"/>
    <col min="5" max="5" width="15.140625" customWidth="1"/>
    <col min="6" max="6" width="17" customWidth="1"/>
    <col min="7" max="7" width="16.42578125" customWidth="1"/>
    <col min="8" max="8" width="11.42578125" bestFit="1" customWidth="1"/>
    <col min="9" max="9" width="14" bestFit="1" customWidth="1"/>
    <col min="270" max="270" width="10" customWidth="1"/>
    <col min="351" max="351" width="8.5703125" customWidth="1"/>
  </cols>
  <sheetData>
    <row r="1" spans="1:7" ht="26.25" x14ac:dyDescent="0.25">
      <c r="A1" s="54" t="s">
        <v>55</v>
      </c>
      <c r="B1" s="54"/>
      <c r="C1" s="54"/>
      <c r="D1" s="54"/>
      <c r="E1" s="54"/>
      <c r="F1" s="54"/>
      <c r="G1" s="54"/>
    </row>
    <row r="2" spans="1:7" ht="15.75" x14ac:dyDescent="0.25">
      <c r="A2" s="57" t="s">
        <v>56</v>
      </c>
      <c r="B2" s="55"/>
      <c r="C2" s="55"/>
      <c r="D2" s="55"/>
      <c r="E2" s="55"/>
      <c r="F2" s="55"/>
      <c r="G2" s="55"/>
    </row>
    <row r="3" spans="1:7" ht="18.75" x14ac:dyDescent="0.25">
      <c r="A3" s="56" t="s">
        <v>57</v>
      </c>
      <c r="B3" s="56"/>
      <c r="C3" s="56"/>
      <c r="D3" s="56"/>
      <c r="E3" s="56"/>
      <c r="F3" s="56"/>
      <c r="G3" s="56"/>
    </row>
    <row r="4" spans="1:7" x14ac:dyDescent="0.25">
      <c r="A4" s="2" t="s">
        <v>43</v>
      </c>
    </row>
    <row r="5" spans="1:7" x14ac:dyDescent="0.25">
      <c r="A5" s="3" t="s">
        <v>6</v>
      </c>
      <c r="B5" s="3" t="s">
        <v>9</v>
      </c>
      <c r="C5" s="16" t="s">
        <v>27</v>
      </c>
      <c r="D5" s="16"/>
    </row>
    <row r="6" spans="1:7" x14ac:dyDescent="0.25">
      <c r="A6" s="4" t="s">
        <v>46</v>
      </c>
      <c r="B6" s="10">
        <v>1</v>
      </c>
      <c r="C6" s="4"/>
      <c r="D6" s="4"/>
    </row>
    <row r="7" spans="1:7" ht="30" x14ac:dyDescent="0.25">
      <c r="A7" s="31" t="s">
        <v>47</v>
      </c>
      <c r="B7" s="10">
        <v>12</v>
      </c>
      <c r="C7" s="4"/>
      <c r="D7" s="4"/>
    </row>
    <row r="8" spans="1:7" x14ac:dyDescent="0.25">
      <c r="A8" s="31" t="s">
        <v>48</v>
      </c>
      <c r="B8" s="12">
        <f>B7*B6</f>
        <v>12</v>
      </c>
      <c r="C8" s="4" t="s">
        <v>5</v>
      </c>
      <c r="D8" s="4" t="s">
        <v>12</v>
      </c>
    </row>
    <row r="9" spans="1:7" x14ac:dyDescent="0.25">
      <c r="A9" s="4" t="s">
        <v>7</v>
      </c>
      <c r="B9" s="9">
        <v>0.1</v>
      </c>
      <c r="C9" s="4"/>
      <c r="D9" s="4"/>
    </row>
    <row r="10" spans="1:7" x14ac:dyDescent="0.25">
      <c r="A10" s="4" t="s">
        <v>24</v>
      </c>
      <c r="B10" s="6">
        <f>B9/B7</f>
        <v>8.3333333333333332E-3</v>
      </c>
      <c r="C10" s="4" t="s">
        <v>10</v>
      </c>
      <c r="D10" s="4" t="s">
        <v>11</v>
      </c>
    </row>
    <row r="11" spans="1:7" ht="45" x14ac:dyDescent="0.25">
      <c r="A11" s="31" t="s">
        <v>45</v>
      </c>
      <c r="B11" s="19">
        <v>0</v>
      </c>
      <c r="C11" s="4" t="s">
        <v>14</v>
      </c>
      <c r="D11" s="4" t="s">
        <v>15</v>
      </c>
    </row>
    <row r="12" spans="1:7" x14ac:dyDescent="0.25">
      <c r="A12" s="31" t="s">
        <v>29</v>
      </c>
      <c r="B12" s="19">
        <v>-10000</v>
      </c>
      <c r="C12" s="5" t="s">
        <v>18</v>
      </c>
      <c r="D12" s="5" t="s">
        <v>19</v>
      </c>
    </row>
    <row r="13" spans="1:7" x14ac:dyDescent="0.25">
      <c r="A13" s="4" t="str">
        <f>"Тип выплаты: в "&amp;IF(B13,"начал"," конц")&amp; "е периода"</f>
        <v>Тип выплаты: в  конце периода</v>
      </c>
      <c r="B13" s="10" t="b">
        <v>0</v>
      </c>
      <c r="C13" s="4" t="s">
        <v>16</v>
      </c>
      <c r="D13" s="4" t="s">
        <v>17</v>
      </c>
    </row>
    <row r="14" spans="1:7" ht="30" x14ac:dyDescent="0.25">
      <c r="A14" s="7" t="s">
        <v>44</v>
      </c>
      <c r="B14" s="18">
        <f>PV(B10,B8,B12,B11,B13)</f>
        <v>113745.08425124008</v>
      </c>
      <c r="C14" s="8" t="s">
        <v>13</v>
      </c>
      <c r="D14" s="8" t="s">
        <v>4</v>
      </c>
      <c r="F14" s="22"/>
    </row>
    <row r="15" spans="1:7" x14ac:dyDescent="0.25">
      <c r="A15" t="str">
        <f>"Стоимость кредита составит "&amp;TEXT(B14,"# ##0,00р.")</f>
        <v>Стоимость кредита составит 113 745,08р.</v>
      </c>
    </row>
    <row r="16" spans="1:7" x14ac:dyDescent="0.25">
      <c r="A16" s="2" t="s">
        <v>20</v>
      </c>
      <c r="B16" s="18">
        <f>-IF(B9,(B11*((1+B10)^-B8)+B12*(1+B10*B13)*(1-((1+B10)^-B8))/B10),B12*B8+B11)</f>
        <v>113745.08425124014</v>
      </c>
    </row>
    <row r="17" spans="1:9" x14ac:dyDescent="0.25">
      <c r="A17" s="11" t="s">
        <v>30</v>
      </c>
    </row>
    <row r="20" spans="1:9" x14ac:dyDescent="0.25">
      <c r="A20" s="27" t="s">
        <v>39</v>
      </c>
      <c r="C20" s="22"/>
    </row>
    <row r="21" spans="1:9" hidden="1" x14ac:dyDescent="0.25"/>
    <row r="22" spans="1:9" ht="45" x14ac:dyDescent="0.25">
      <c r="A22" s="33" t="s">
        <v>41</v>
      </c>
      <c r="B22" s="23" t="s">
        <v>34</v>
      </c>
      <c r="C22" s="23" t="str">
        <f>A12</f>
        <v>Ежемесячный взнос (платеж)</v>
      </c>
      <c r="D22" s="23" t="s">
        <v>49</v>
      </c>
      <c r="E22" s="23" t="s">
        <v>36</v>
      </c>
      <c r="F22" s="32" t="s">
        <v>50</v>
      </c>
      <c r="G22" s="32" t="s">
        <v>51</v>
      </c>
    </row>
    <row r="23" spans="1:9" x14ac:dyDescent="0.25">
      <c r="A23" s="4">
        <v>1</v>
      </c>
      <c r="B23" s="28">
        <f>B14</f>
        <v>113745.08425124008</v>
      </c>
      <c r="C23" s="24">
        <f>$B$12</f>
        <v>-10000</v>
      </c>
      <c r="D23" s="28">
        <f>IF(B13,0,B23)*$B$10</f>
        <v>947.87570209366731</v>
      </c>
      <c r="E23" s="26">
        <f>B23+C23+D23</f>
        <v>104692.95995333375</v>
      </c>
      <c r="F23" s="24">
        <f t="shared" ref="F23:F34" si="0">PPMT($B$10,A23,$B$8,$B$14,,$B$13)</f>
        <v>-9052.1242979062954</v>
      </c>
      <c r="G23" s="24">
        <f>C23-F23</f>
        <v>-947.8757020937046</v>
      </c>
      <c r="I23" s="22"/>
    </row>
    <row r="24" spans="1:9" x14ac:dyDescent="0.25">
      <c r="A24" s="4">
        <v>2</v>
      </c>
      <c r="B24" s="26">
        <f>E23</f>
        <v>104692.95995333375</v>
      </c>
      <c r="C24" s="24">
        <f t="shared" ref="C24:C34" si="1">$B$12</f>
        <v>-10000</v>
      </c>
      <c r="D24" s="26">
        <f t="shared" ref="D24:D34" si="2">B24*$B$10</f>
        <v>872.44133294444782</v>
      </c>
      <c r="E24" s="26">
        <f>B24+C24+D24</f>
        <v>95565.401286278196</v>
      </c>
      <c r="F24" s="24">
        <f t="shared" si="0"/>
        <v>-9127.5586670555149</v>
      </c>
      <c r="G24" s="24">
        <f t="shared" ref="G24:G34" si="3">C24-F24</f>
        <v>-872.44133294448511</v>
      </c>
    </row>
    <row r="25" spans="1:9" x14ac:dyDescent="0.25">
      <c r="A25" s="4">
        <v>3</v>
      </c>
      <c r="B25" s="26">
        <f t="shared" ref="B25:B27" si="4">E24</f>
        <v>95565.401286278196</v>
      </c>
      <c r="C25" s="24">
        <f t="shared" si="1"/>
        <v>-10000</v>
      </c>
      <c r="D25" s="26">
        <f t="shared" si="2"/>
        <v>796.37834405231831</v>
      </c>
      <c r="E25" s="26">
        <f t="shared" ref="E25:E27" si="5">B25+C25+D25</f>
        <v>86361.779630330508</v>
      </c>
      <c r="F25" s="24">
        <f t="shared" si="0"/>
        <v>-9203.6216559476434</v>
      </c>
      <c r="G25" s="24">
        <f t="shared" si="3"/>
        <v>-796.37834405235662</v>
      </c>
    </row>
    <row r="26" spans="1:9" x14ac:dyDescent="0.25">
      <c r="A26" s="4">
        <v>4</v>
      </c>
      <c r="B26" s="26">
        <f t="shared" si="4"/>
        <v>86361.779630330508</v>
      </c>
      <c r="C26" s="24">
        <f t="shared" si="1"/>
        <v>-10000</v>
      </c>
      <c r="D26" s="26">
        <f t="shared" si="2"/>
        <v>719.68149691942085</v>
      </c>
      <c r="E26" s="26">
        <f t="shared" si="5"/>
        <v>77081.461127249931</v>
      </c>
      <c r="F26" s="24">
        <f t="shared" si="0"/>
        <v>-9280.3185030805416</v>
      </c>
      <c r="G26" s="24">
        <f t="shared" si="3"/>
        <v>-719.68149691945837</v>
      </c>
    </row>
    <row r="27" spans="1:9" x14ac:dyDescent="0.25">
      <c r="A27" s="4">
        <v>5</v>
      </c>
      <c r="B27" s="26">
        <f t="shared" si="4"/>
        <v>77081.461127249931</v>
      </c>
      <c r="C27" s="24">
        <f t="shared" si="1"/>
        <v>-10000</v>
      </c>
      <c r="D27" s="26">
        <f t="shared" si="2"/>
        <v>642.34550939374947</v>
      </c>
      <c r="E27" s="26">
        <f t="shared" si="5"/>
        <v>67723.806636643683</v>
      </c>
      <c r="F27" s="24">
        <f t="shared" si="0"/>
        <v>-9357.6544906062118</v>
      </c>
      <c r="G27" s="24">
        <f t="shared" si="3"/>
        <v>-642.34550939378823</v>
      </c>
    </row>
    <row r="28" spans="1:9" x14ac:dyDescent="0.25">
      <c r="A28" s="4">
        <v>6</v>
      </c>
      <c r="B28" s="26">
        <f t="shared" ref="B28:B34" si="6">E27</f>
        <v>67723.806636643683</v>
      </c>
      <c r="C28" s="24">
        <f t="shared" si="1"/>
        <v>-10000</v>
      </c>
      <c r="D28" s="26">
        <f t="shared" si="2"/>
        <v>564.36505530536397</v>
      </c>
      <c r="E28" s="26">
        <f t="shared" ref="E28:E36" si="7">B28+C28+D28</f>
        <v>58288.17169194905</v>
      </c>
      <c r="F28" s="24">
        <f t="shared" si="0"/>
        <v>-9435.6349446945969</v>
      </c>
      <c r="G28" s="24">
        <f t="shared" si="3"/>
        <v>-564.36505530540308</v>
      </c>
    </row>
    <row r="29" spans="1:9" x14ac:dyDescent="0.25">
      <c r="A29" s="4">
        <v>7</v>
      </c>
      <c r="B29" s="26">
        <f t="shared" si="6"/>
        <v>58288.17169194905</v>
      </c>
      <c r="C29" s="24">
        <f t="shared" si="1"/>
        <v>-10000</v>
      </c>
      <c r="D29" s="26">
        <f t="shared" si="2"/>
        <v>485.73476409957539</v>
      </c>
      <c r="E29" s="26">
        <f t="shared" si="7"/>
        <v>48773.906456048622</v>
      </c>
      <c r="F29" s="24">
        <f t="shared" si="0"/>
        <v>-9514.265235900386</v>
      </c>
      <c r="G29" s="24">
        <f t="shared" si="3"/>
        <v>-485.73476409961404</v>
      </c>
    </row>
    <row r="30" spans="1:9" x14ac:dyDescent="0.25">
      <c r="A30" s="4">
        <v>8</v>
      </c>
      <c r="B30" s="26">
        <f t="shared" si="6"/>
        <v>48773.906456048622</v>
      </c>
      <c r="C30" s="24">
        <f t="shared" si="1"/>
        <v>-10000</v>
      </c>
      <c r="D30" s="26">
        <f t="shared" si="2"/>
        <v>406.44922046707183</v>
      </c>
      <c r="E30" s="26">
        <f t="shared" si="7"/>
        <v>39180.355676515697</v>
      </c>
      <c r="F30" s="24">
        <f t="shared" si="0"/>
        <v>-9593.5507795328886</v>
      </c>
      <c r="G30" s="24">
        <f t="shared" si="3"/>
        <v>-406.44922046711145</v>
      </c>
    </row>
    <row r="31" spans="1:9" x14ac:dyDescent="0.25">
      <c r="A31" s="4">
        <v>9</v>
      </c>
      <c r="B31" s="26">
        <f t="shared" si="6"/>
        <v>39180.355676515697</v>
      </c>
      <c r="C31" s="24">
        <f t="shared" si="1"/>
        <v>-10000</v>
      </c>
      <c r="D31" s="26">
        <f t="shared" si="2"/>
        <v>326.50296397096412</v>
      </c>
      <c r="E31" s="26">
        <f t="shared" si="7"/>
        <v>29506.858640486662</v>
      </c>
      <c r="F31" s="24">
        <f t="shared" si="0"/>
        <v>-9673.4970360289972</v>
      </c>
      <c r="G31" s="24">
        <f t="shared" si="3"/>
        <v>-326.50296397100283</v>
      </c>
    </row>
    <row r="32" spans="1:9" x14ac:dyDescent="0.25">
      <c r="A32" s="4">
        <v>10</v>
      </c>
      <c r="B32" s="26">
        <f t="shared" si="6"/>
        <v>29506.858640486662</v>
      </c>
      <c r="C32" s="24">
        <f t="shared" si="1"/>
        <v>-10000</v>
      </c>
      <c r="D32" s="26">
        <f t="shared" si="2"/>
        <v>245.89048867072219</v>
      </c>
      <c r="E32" s="26">
        <f t="shared" si="7"/>
        <v>19752.749129157382</v>
      </c>
      <c r="F32" s="24">
        <f t="shared" si="0"/>
        <v>-9754.1095113292376</v>
      </c>
      <c r="G32" s="24">
        <f t="shared" si="3"/>
        <v>-245.89048867076235</v>
      </c>
    </row>
    <row r="33" spans="1:7" x14ac:dyDescent="0.25">
      <c r="A33" s="4">
        <v>11</v>
      </c>
      <c r="B33" s="26">
        <f t="shared" si="6"/>
        <v>19752.749129157382</v>
      </c>
      <c r="C33" s="24">
        <f t="shared" si="1"/>
        <v>-10000</v>
      </c>
      <c r="D33" s="26">
        <f t="shared" si="2"/>
        <v>164.6062427429782</v>
      </c>
      <c r="E33" s="26">
        <f t="shared" si="7"/>
        <v>9917.3553719003612</v>
      </c>
      <c r="F33" s="24">
        <f t="shared" si="0"/>
        <v>-9835.3937572569812</v>
      </c>
      <c r="G33" s="24">
        <f t="shared" si="3"/>
        <v>-164.60624274301881</v>
      </c>
    </row>
    <row r="34" spans="1:7" x14ac:dyDescent="0.25">
      <c r="A34" s="4">
        <v>12</v>
      </c>
      <c r="B34" s="26">
        <f t="shared" si="6"/>
        <v>9917.3553719003612</v>
      </c>
      <c r="C34" s="24">
        <f t="shared" si="1"/>
        <v>-10000</v>
      </c>
      <c r="D34" s="26">
        <f t="shared" si="2"/>
        <v>82.64462809916968</v>
      </c>
      <c r="E34" s="29">
        <f t="shared" si="7"/>
        <v>-4.6911452500353334E-10</v>
      </c>
      <c r="F34" s="24">
        <f t="shared" si="0"/>
        <v>-9917.3553719007887</v>
      </c>
      <c r="G34" s="24">
        <f t="shared" si="3"/>
        <v>-82.644628099211332</v>
      </c>
    </row>
    <row r="35" spans="1:7" x14ac:dyDescent="0.25">
      <c r="E35" s="30"/>
    </row>
    <row r="36" spans="1:7" x14ac:dyDescent="0.25">
      <c r="A36" s="4">
        <v>13</v>
      </c>
      <c r="B36" s="26">
        <f>E34</f>
        <v>-4.6911452500353334E-10</v>
      </c>
      <c r="C36" s="26"/>
      <c r="D36" s="26">
        <f>B36*$B$10</f>
        <v>-3.9092877083627775E-12</v>
      </c>
      <c r="E36" s="29">
        <f t="shared" si="7"/>
        <v>-4.7302381271189613E-10</v>
      </c>
      <c r="F36" t="s">
        <v>42</v>
      </c>
    </row>
  </sheetData>
  <conditionalFormatting sqref="E34">
    <cfRule type="expression" dxfId="1" priority="2">
      <formula>NOT($B$13)</formula>
    </cfRule>
  </conditionalFormatting>
  <conditionalFormatting sqref="E36">
    <cfRule type="expression" dxfId="0" priority="1">
      <formula>$B$13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123825</xdr:rowOff>
                  </from>
                  <to>
                    <xdr:col>1</xdr:col>
                    <xdr:colOff>361950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5" t="s">
        <v>52</v>
      </c>
      <c r="B1" s="35"/>
      <c r="C1" s="35"/>
      <c r="D1" s="35"/>
      <c r="E1" s="35"/>
      <c r="F1" s="35"/>
      <c r="G1" s="35"/>
    </row>
    <row r="2" spans="1:7" ht="107.25" customHeight="1" x14ac:dyDescent="0.25">
      <c r="A2" s="34" t="s">
        <v>53</v>
      </c>
    </row>
    <row r="3" spans="1:7" ht="105" customHeight="1" x14ac:dyDescent="0.25">
      <c r="A3" s="34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5" t="s">
        <v>52</v>
      </c>
      <c r="B1" s="35"/>
      <c r="C1" s="35"/>
      <c r="D1" s="35"/>
      <c r="E1" s="35"/>
      <c r="F1" s="35"/>
      <c r="G1" s="35"/>
    </row>
    <row r="2" spans="1:7" ht="107.25" customHeight="1" x14ac:dyDescent="0.25">
      <c r="A2" s="34" t="s">
        <v>53</v>
      </c>
    </row>
    <row r="3" spans="1:7" ht="105" customHeight="1" x14ac:dyDescent="0.25">
      <c r="A3" s="34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6"/>
  <sheetViews>
    <sheetView workbookViewId="0">
      <selection activeCell="B16" sqref="B16"/>
    </sheetView>
  </sheetViews>
  <sheetFormatPr defaultRowHeight="15" x14ac:dyDescent="0.25"/>
  <cols>
    <col min="1" max="1" width="40.42578125" customWidth="1"/>
    <col min="2" max="2" width="18.140625" customWidth="1"/>
    <col min="3" max="3" width="13.7109375" bestFit="1" customWidth="1"/>
    <col min="4" max="4" width="15.5703125" bestFit="1" customWidth="1"/>
    <col min="5" max="5" width="16.5703125" bestFit="1" customWidth="1"/>
    <col min="6" max="6" width="13.42578125" customWidth="1"/>
    <col min="7" max="7" width="10.7109375" bestFit="1" customWidth="1"/>
    <col min="8" max="8" width="11.7109375" bestFit="1" customWidth="1"/>
  </cols>
  <sheetData>
    <row r="1" spans="1:5" x14ac:dyDescent="0.25">
      <c r="A1" s="14" t="s">
        <v>25</v>
      </c>
      <c r="B1" s="15"/>
    </row>
    <row r="2" spans="1:5" ht="105" x14ac:dyDescent="0.25">
      <c r="A2" s="21" t="s">
        <v>32</v>
      </c>
      <c r="B2" s="21"/>
      <c r="C2" s="21"/>
      <c r="D2" s="21"/>
      <c r="E2" s="21"/>
    </row>
    <row r="4" spans="1:5" x14ac:dyDescent="0.25">
      <c r="A4" s="3" t="s">
        <v>6</v>
      </c>
      <c r="B4" s="3" t="s">
        <v>9</v>
      </c>
    </row>
    <row r="5" spans="1:5" x14ac:dyDescent="0.25">
      <c r="A5" s="4" t="s">
        <v>7</v>
      </c>
      <c r="B5" s="9">
        <v>0.1</v>
      </c>
    </row>
    <row r="6" spans="1:5" x14ac:dyDescent="0.25">
      <c r="A6" s="4" t="s">
        <v>21</v>
      </c>
      <c r="B6" s="10">
        <v>5</v>
      </c>
    </row>
    <row r="7" spans="1:5" x14ac:dyDescent="0.25">
      <c r="A7" s="4" t="s">
        <v>22</v>
      </c>
      <c r="B7" s="10">
        <v>1</v>
      </c>
    </row>
    <row r="8" spans="1:5" x14ac:dyDescent="0.25">
      <c r="A8" s="4" t="s">
        <v>23</v>
      </c>
      <c r="B8" s="12">
        <f>B6*B7</f>
        <v>5</v>
      </c>
    </row>
    <row r="9" spans="1:5" x14ac:dyDescent="0.25">
      <c r="A9" s="4" t="s">
        <v>24</v>
      </c>
      <c r="B9" s="13">
        <f>B5/B7</f>
        <v>0.1</v>
      </c>
    </row>
    <row r="10" spans="1:5" x14ac:dyDescent="0.25">
      <c r="A10" s="4" t="s">
        <v>8</v>
      </c>
      <c r="B10" s="19">
        <v>1000000</v>
      </c>
    </row>
    <row r="11" spans="1:5" x14ac:dyDescent="0.25">
      <c r="A11" s="4" t="s">
        <v>26</v>
      </c>
      <c r="B11" s="10">
        <v>0</v>
      </c>
      <c r="C11" t="s">
        <v>31</v>
      </c>
    </row>
    <row r="13" spans="1:5" x14ac:dyDescent="0.25">
      <c r="A13" s="3" t="s">
        <v>28</v>
      </c>
      <c r="B13" s="17">
        <f>PV(B9,B8,B11,B10)</f>
        <v>-620921.32305915491</v>
      </c>
    </row>
    <row r="15" spans="1:5" x14ac:dyDescent="0.25">
      <c r="A15" s="14" t="s">
        <v>37</v>
      </c>
      <c r="B15" s="15"/>
    </row>
    <row r="16" spans="1:5" ht="105" x14ac:dyDescent="0.25">
      <c r="A16" s="20" t="s">
        <v>33</v>
      </c>
    </row>
    <row r="17" spans="1:4" x14ac:dyDescent="0.25">
      <c r="A17" s="25" t="s">
        <v>38</v>
      </c>
      <c r="B17" s="24">
        <f>PV(20%,5,5000,0,0)</f>
        <v>-14953.060699588477</v>
      </c>
    </row>
    <row r="18" spans="1:4" x14ac:dyDescent="0.25">
      <c r="A18" s="20"/>
      <c r="B18" s="22"/>
    </row>
    <row r="19" spans="1:4" x14ac:dyDescent="0.25">
      <c r="A19" s="27" t="s">
        <v>39</v>
      </c>
      <c r="B19" s="22"/>
    </row>
    <row r="20" spans="1:4" hidden="1" x14ac:dyDescent="0.25"/>
    <row r="21" spans="1:4" ht="45" x14ac:dyDescent="0.25">
      <c r="A21" s="23" t="s">
        <v>34</v>
      </c>
      <c r="B21" s="23" t="s">
        <v>40</v>
      </c>
      <c r="C21" s="23" t="s">
        <v>35</v>
      </c>
      <c r="D21" s="23" t="s">
        <v>36</v>
      </c>
    </row>
    <row r="22" spans="1:4" x14ac:dyDescent="0.25">
      <c r="A22" s="26">
        <f>-B17</f>
        <v>14953.060699588477</v>
      </c>
      <c r="B22" s="26">
        <v>-5000</v>
      </c>
      <c r="C22" s="26">
        <f>A22*0.2</f>
        <v>2990.6121399176955</v>
      </c>
      <c r="D22" s="26">
        <f>A22+B22+C22</f>
        <v>12943.672839506173</v>
      </c>
    </row>
    <row r="23" spans="1:4" x14ac:dyDescent="0.25">
      <c r="A23" s="26">
        <f>D22</f>
        <v>12943.672839506173</v>
      </c>
      <c r="B23" s="26">
        <v>-5000</v>
      </c>
      <c r="C23" s="26">
        <f>A23*0.2</f>
        <v>2588.7345679012346</v>
      </c>
      <c r="D23" s="26">
        <f>A23+B23+C23</f>
        <v>10532.407407407407</v>
      </c>
    </row>
    <row r="24" spans="1:4" x14ac:dyDescent="0.25">
      <c r="A24" s="26">
        <f t="shared" ref="A24:A26" si="0">D23</f>
        <v>10532.407407407407</v>
      </c>
      <c r="B24" s="26">
        <v>-5000</v>
      </c>
      <c r="C24" s="26">
        <f>A24*0.2</f>
        <v>2106.4814814814813</v>
      </c>
      <c r="D24" s="26">
        <f t="shared" ref="D24:D26" si="1">A24+B24+C24</f>
        <v>7638.8888888888887</v>
      </c>
    </row>
    <row r="25" spans="1:4" x14ac:dyDescent="0.25">
      <c r="A25" s="26">
        <f t="shared" si="0"/>
        <v>7638.8888888888887</v>
      </c>
      <c r="B25" s="26">
        <v>-5000</v>
      </c>
      <c r="C25" s="26">
        <f t="shared" ref="C25:C26" si="2">A25*0.2</f>
        <v>1527.7777777777778</v>
      </c>
      <c r="D25" s="26">
        <f t="shared" si="1"/>
        <v>4166.6666666666661</v>
      </c>
    </row>
    <row r="26" spans="1:4" x14ac:dyDescent="0.25">
      <c r="A26" s="26">
        <f t="shared" si="0"/>
        <v>4166.6666666666661</v>
      </c>
      <c r="B26" s="26">
        <v>-5000</v>
      </c>
      <c r="C26" s="26">
        <f t="shared" si="2"/>
        <v>833.33333333333326</v>
      </c>
      <c r="D26" s="26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36" t="s">
        <v>3</v>
      </c>
      <c r="B1" s="37"/>
      <c r="C1" s="38"/>
    </row>
    <row r="3" spans="1:4" x14ac:dyDescent="0.25">
      <c r="B3" s="39" t="s">
        <v>1</v>
      </c>
      <c r="C3" s="40"/>
      <c r="D3" s="41"/>
    </row>
    <row r="4" spans="1:4" x14ac:dyDescent="0.25">
      <c r="A4" s="42" t="s">
        <v>0</v>
      </c>
      <c r="B4" s="45" t="s">
        <v>2</v>
      </c>
      <c r="C4" s="46"/>
      <c r="D4" s="47"/>
    </row>
    <row r="5" spans="1:4" x14ac:dyDescent="0.25">
      <c r="A5" s="43"/>
      <c r="B5" s="48"/>
      <c r="C5" s="49"/>
      <c r="D5" s="50"/>
    </row>
    <row r="6" spans="1:4" x14ac:dyDescent="0.25">
      <c r="A6" s="43"/>
      <c r="B6" s="48"/>
      <c r="C6" s="49"/>
      <c r="D6" s="50"/>
    </row>
    <row r="7" spans="1:4" x14ac:dyDescent="0.25">
      <c r="A7" s="43"/>
      <c r="B7" s="48"/>
      <c r="C7" s="49"/>
      <c r="D7" s="50"/>
    </row>
    <row r="8" spans="1:4" x14ac:dyDescent="0.25">
      <c r="A8" s="43"/>
      <c r="B8" s="48"/>
      <c r="C8" s="49"/>
      <c r="D8" s="50"/>
    </row>
    <row r="9" spans="1:4" x14ac:dyDescent="0.25">
      <c r="A9" s="44"/>
      <c r="B9" s="51"/>
      <c r="C9" s="52"/>
      <c r="D9" s="53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Кредит</vt:lpstr>
      <vt:lpstr>EXCEL2.RU</vt:lpstr>
      <vt:lpstr>задачи</vt:lpstr>
      <vt:lpstr>Лист7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2015-04-19T18:06:38Z</dcterms:modified>
</cp:coreProperties>
</file>