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506"/>
  </bookViews>
  <sheets>
    <sheet name="Приведенная стоимость" sheetId="23" r:id="rId1"/>
    <sheet name="ПС (сложные - несколько сумм)" sheetId="24" r:id="rId2"/>
    <sheet name="EXCEL2.RU" sheetId="25" r:id="rId3"/>
    <sheet name="EXCEL2.RU (2)" sheetId="26" state="veryHidden" r:id="rId4"/>
    <sheet name="Лист7" sheetId="18" state="hidden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18" i="24" l="1"/>
  <c r="C18" i="24"/>
  <c r="C12" i="24"/>
  <c r="C13" i="24"/>
  <c r="C14" i="24"/>
  <c r="C15" i="24"/>
  <c r="C16" i="24"/>
  <c r="C17" i="24"/>
  <c r="C11" i="24"/>
  <c r="D12" i="24"/>
  <c r="D13" i="24"/>
  <c r="D14" i="24"/>
  <c r="D15" i="24"/>
  <c r="D16" i="24"/>
  <c r="D17" i="24"/>
  <c r="D11" i="24"/>
  <c r="B12" i="23" l="1"/>
  <c r="A45" i="23"/>
  <c r="A44" i="23"/>
  <c r="A39" i="23"/>
  <c r="A42" i="23"/>
  <c r="B34" i="23"/>
  <c r="B20" i="23"/>
  <c r="B11" i="23"/>
  <c r="E15" i="23"/>
  <c r="B19" i="23"/>
  <c r="E5" i="23"/>
  <c r="E29" i="23"/>
  <c r="B22" i="23"/>
  <c r="A25" i="23"/>
  <c r="A37" i="23"/>
  <c r="B33" i="23"/>
  <c r="B38" i="23"/>
</calcChain>
</file>

<file path=xl/sharedStrings.xml><?xml version="1.0" encoding="utf-8"?>
<sst xmlns="http://schemas.openxmlformats.org/spreadsheetml/2006/main" count="82" uniqueCount="52">
  <si>
    <t>Названия строк</t>
  </si>
  <si>
    <t>Названия столбцов</t>
  </si>
  <si>
    <t>Значения</t>
  </si>
  <si>
    <t>Фильтр отчета</t>
  </si>
  <si>
    <t>pv</t>
  </si>
  <si>
    <t>кпер</t>
  </si>
  <si>
    <t>Параметр</t>
  </si>
  <si>
    <t>% годовой</t>
  </si>
  <si>
    <t>% в месяц</t>
  </si>
  <si>
    <t>Число периодов</t>
  </si>
  <si>
    <t>Значение</t>
  </si>
  <si>
    <t>ставка</t>
  </si>
  <si>
    <t>rate</t>
  </si>
  <si>
    <t>nper</t>
  </si>
  <si>
    <t>пс</t>
  </si>
  <si>
    <t>тип</t>
  </si>
  <si>
    <t>type</t>
  </si>
  <si>
    <t>плт</t>
  </si>
  <si>
    <t>pmt</t>
  </si>
  <si>
    <t>Будущая стоимость инвестиции</t>
  </si>
  <si>
    <t>Альтернативная формула</t>
  </si>
  <si>
    <t>Аргументы</t>
  </si>
  <si>
    <t>БС</t>
  </si>
  <si>
    <t>FV</t>
  </si>
  <si>
    <t>Расчет Приведенной стоимости. Простые проценты</t>
  </si>
  <si>
    <t>Клиент открыл вклад на срок 1 год под ставку 12% годовых с начислением процентов в конце срока. Стоимость вклада в конце срока достигла 100000р. Какова первоначальная сумма вклада?</t>
  </si>
  <si>
    <t>Приведенная стоимость (начальная сумма вклада)</t>
  </si>
  <si>
    <t>Расчет Приведенной стоимости. Сложные проценты</t>
  </si>
  <si>
    <t>Клиент открыл вклад на срок 1 год под ставку 12% годовых с ежемесячным начислением процентов. Стоимость вклада в конце срока достигла 100000р. Какова первоначальная сумма вклада?</t>
  </si>
  <si>
    <t>PV=FV/(1+ставка)^кпер</t>
  </si>
  <si>
    <t>Расчет Приведенной стоимости. Аннуитет</t>
  </si>
  <si>
    <t>PV</t>
  </si>
  <si>
    <t>ПС</t>
  </si>
  <si>
    <t>pv=-if(rate=0,pmt*nper+fv,(fv+pmt*(1+rate*type)*((1+rate)^nper-1)/rate)/((1+rate)^nper))</t>
  </si>
  <si>
    <t>Клиент открыл вклад на срок 1 год под ставку 12% годовых с ежемесячным начислением процентов в конце месяца. Клиент также в конце каждого месяца вносит дополнительные взносы в размере 20000р. Стоимость вклада в конце срока достигла 1000000р. Какова первоначальная сумма вклада?</t>
  </si>
  <si>
    <t>Дополнительные взносы</t>
  </si>
  <si>
    <t>Приведенная стоимость всех Дополнительных взносов</t>
  </si>
  <si>
    <t>Первоначальная сумма вклада</t>
  </si>
  <si>
    <t>Будущая стоимость всех Дополнительных взносов и Первоначальной суммы вклада</t>
  </si>
  <si>
    <t>Через ПС()</t>
  </si>
  <si>
    <t>Расчет Приведенной стоимости. Сложные проценты. Несколько сумм</t>
  </si>
  <si>
    <t>Рассчитать суммарную приведенную стоимость нескольких денежных потоков</t>
  </si>
  <si>
    <t>Суммы</t>
  </si>
  <si>
    <t>Период (год)</t>
  </si>
  <si>
    <t>Формула</t>
  </si>
  <si>
    <t>Суммарная приведенная стоимость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</si>
  <si>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</si>
  <si>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</si>
  <si>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</si>
  <si>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</si>
  <si>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</si>
  <si>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Расчет Приведенной (настоящей, текущей) стоимости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</si>
</sst>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1"/>
    <xf numFmtId="0" fontId="1" fillId="0" borderId="0" xfId="0" applyFont="1"/>
    <xf numFmtId="0" fontId="1" fillId="0" borderId="12" xfId="0" applyFont="1" applyBorder="1"/>
    <xf numFmtId="0" fontId="0" fillId="0" borderId="12" xfId="0" applyBorder="1"/>
    <xf numFmtId="0" fontId="0" fillId="0" borderId="13" xfId="0" applyFill="1" applyBorder="1"/>
    <xf numFmtId="9" fontId="0" fillId="0" borderId="12" xfId="0" applyNumberFormat="1" applyBorder="1"/>
    <xf numFmtId="0" fontId="0" fillId="2" borderId="12" xfId="0" applyFill="1" applyBorder="1" applyAlignment="1">
      <alignment wrapText="1"/>
    </xf>
    <xf numFmtId="0" fontId="0" fillId="2" borderId="12" xfId="0" applyFill="1" applyBorder="1"/>
    <xf numFmtId="9" fontId="6" fillId="0" borderId="12" xfId="0" applyNumberFormat="1" applyFont="1" applyBorder="1"/>
    <xf numFmtId="0" fontId="6" fillId="0" borderId="12" xfId="0" applyFont="1" applyBorder="1"/>
    <xf numFmtId="0" fontId="0" fillId="0" borderId="0" xfId="0" applyAlignment="1"/>
    <xf numFmtId="0" fontId="1" fillId="0" borderId="12" xfId="0" applyFont="1" applyBorder="1" applyAlignment="1">
      <alignment horizontal="centerContinuous"/>
    </xf>
    <xf numFmtId="8" fontId="1" fillId="2" borderId="12" xfId="0" applyNumberFormat="1" applyFont="1" applyFill="1" applyBorder="1"/>
    <xf numFmtId="4" fontId="6" fillId="0" borderId="12" xfId="0" applyNumberFormat="1" applyFont="1" applyBorder="1"/>
    <xf numFmtId="0" fontId="7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8" fontId="0" fillId="0" borderId="0" xfId="0" applyNumberFormat="1"/>
    <xf numFmtId="0" fontId="0" fillId="0" borderId="12" xfId="0" applyBorder="1" applyAlignment="1">
      <alignment wrapText="1"/>
    </xf>
    <xf numFmtId="8" fontId="0" fillId="0" borderId="12" xfId="0" applyNumberFormat="1" applyBorder="1"/>
    <xf numFmtId="0" fontId="0" fillId="0" borderId="0" xfId="0" applyAlignment="1">
      <alignment vertical="top"/>
    </xf>
    <xf numFmtId="165" fontId="0" fillId="0" borderId="12" xfId="0" applyNumberFormat="1" applyBorder="1"/>
    <xf numFmtId="165" fontId="1" fillId="0" borderId="12" xfId="0" applyNumberFormat="1" applyFont="1" applyBorder="1"/>
    <xf numFmtId="165" fontId="1" fillId="2" borderId="12" xfId="0" applyNumberFormat="1" applyFont="1" applyFill="1" applyBorder="1"/>
    <xf numFmtId="0" fontId="1" fillId="0" borderId="12" xfId="0" applyFont="1" applyBorder="1" applyAlignment="1">
      <alignment wrapText="1"/>
    </xf>
    <xf numFmtId="0" fontId="9" fillId="4" borderId="0" xfId="1" applyFont="1" applyFill="1" applyAlignment="1">
      <alignment vertical="center" wrapText="1"/>
    </xf>
    <xf numFmtId="0" fontId="0" fillId="0" borderId="0" xfId="0" applyAlignment="1">
      <alignment horizontal="left" vertical="top" wrapText="1"/>
    </xf>
    <xf numFmtId="0" fontId="8" fillId="3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3" borderId="0" xfId="7" applyFont="1" applyFill="1" applyAlignment="1" applyProtection="1">
      <alignment vertical="center"/>
    </xf>
    <xf numFmtId="0" fontId="12" fillId="5" borderId="0" xfId="0" applyFont="1" applyFill="1" applyAlignment="1"/>
    <xf numFmtId="0" fontId="13" fillId="5" borderId="0" xfId="0" applyFont="1" applyFill="1" applyAlignment="1">
      <alignment vertical="center"/>
    </xf>
    <xf numFmtId="0" fontId="5" fillId="5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B$3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123825</xdr:rowOff>
        </xdr:from>
        <xdr:to>
          <xdr:col>1</xdr:col>
          <xdr:colOff>304800</xdr:colOff>
          <xdr:row>37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excel2.ru/articles/raschet-privedennoy-nastoyashchey-tekushchey-stoimost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raschet-privedennoy-nastoyashchey-tekushchey-stoimosti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E48"/>
  <sheetViews>
    <sheetView tabSelected="1" workbookViewId="0">
      <selection activeCell="G10" sqref="G10"/>
    </sheetView>
  </sheetViews>
  <sheetFormatPr defaultRowHeight="15" x14ac:dyDescent="0.25"/>
  <cols>
    <col min="1" max="1" width="22.140625" customWidth="1"/>
    <col min="2" max="2" width="17.42578125" customWidth="1"/>
    <col min="3" max="3" width="14" customWidth="1"/>
    <col min="4" max="4" width="16.7109375" customWidth="1"/>
    <col min="5" max="5" width="11.28515625" customWidth="1"/>
    <col min="6" max="6" width="16.7109375" customWidth="1"/>
    <col min="7" max="7" width="16.140625" customWidth="1"/>
    <col min="8" max="8" width="13.140625" customWidth="1"/>
    <col min="9" max="9" width="15.85546875" customWidth="1"/>
    <col min="10" max="10" width="10.28515625" bestFit="1" customWidth="1"/>
    <col min="11" max="11" width="13.140625" customWidth="1"/>
    <col min="270" max="270" width="10" customWidth="1"/>
    <col min="351" max="351" width="8.5703125" customWidth="1"/>
  </cols>
  <sheetData>
    <row r="1" spans="1:5" ht="26.25" x14ac:dyDescent="0.25">
      <c r="A1" s="46" t="s">
        <v>49</v>
      </c>
      <c r="B1" s="46"/>
      <c r="C1" s="46"/>
      <c r="D1" s="46"/>
      <c r="E1" s="46"/>
    </row>
    <row r="2" spans="1:5" ht="15.75" x14ac:dyDescent="0.25">
      <c r="A2" s="49" t="s">
        <v>50</v>
      </c>
      <c r="B2" s="47"/>
      <c r="C2" s="47"/>
      <c r="D2" s="47"/>
      <c r="E2" s="47"/>
    </row>
    <row r="3" spans="1:5" ht="18.75" x14ac:dyDescent="0.25">
      <c r="A3" s="48" t="s">
        <v>51</v>
      </c>
      <c r="B3" s="48"/>
      <c r="C3" s="48"/>
      <c r="D3" s="48"/>
      <c r="E3" s="48"/>
    </row>
    <row r="4" spans="1:5" x14ac:dyDescent="0.25">
      <c r="A4" s="2" t="s">
        <v>24</v>
      </c>
    </row>
    <row r="5" spans="1:5" ht="45" x14ac:dyDescent="0.25">
      <c r="A5" s="26" t="s">
        <v>25</v>
      </c>
      <c r="B5" s="26"/>
      <c r="C5" s="26"/>
      <c r="D5" s="26"/>
      <c r="E5" s="15" t="str">
        <f>A5</f>
        <v>Клиент открыл вклад на срок 1 год под ставку 12% годовых с начислением процентов в конце срока. Стоимость вклада в конце срока достигла 100000р. Какова первоначальная сумма вклада?</v>
      </c>
    </row>
    <row r="6" spans="1:5" x14ac:dyDescent="0.25">
      <c r="A6" s="16"/>
      <c r="B6" s="16"/>
      <c r="C6" s="16"/>
      <c r="D6" s="16"/>
      <c r="E6" s="15"/>
    </row>
    <row r="7" spans="1:5" x14ac:dyDescent="0.25">
      <c r="A7" s="3" t="s">
        <v>6</v>
      </c>
      <c r="B7" s="3" t="s">
        <v>10</v>
      </c>
    </row>
    <row r="8" spans="1:5" x14ac:dyDescent="0.25">
      <c r="A8" s="4" t="s">
        <v>7</v>
      </c>
      <c r="B8" s="9">
        <v>0.12</v>
      </c>
    </row>
    <row r="9" spans="1:5" x14ac:dyDescent="0.25">
      <c r="A9" s="4" t="s">
        <v>9</v>
      </c>
      <c r="B9" s="10">
        <v>1</v>
      </c>
    </row>
    <row r="10" spans="1:5" ht="30" x14ac:dyDescent="0.25">
      <c r="A10" s="18" t="s">
        <v>19</v>
      </c>
      <c r="B10" s="14">
        <v>-100000</v>
      </c>
    </row>
    <row r="11" spans="1:5" ht="45" x14ac:dyDescent="0.25">
      <c r="A11" s="7" t="s">
        <v>26</v>
      </c>
      <c r="B11" s="13">
        <f>-B10/(1+B9*B8)</f>
        <v>89285.714285714275</v>
      </c>
    </row>
    <row r="12" spans="1:5" x14ac:dyDescent="0.25">
      <c r="B12" s="19">
        <f>PV(B8,1,,B10)</f>
        <v>89285.714285714275</v>
      </c>
      <c r="C12" s="17" t="s">
        <v>39</v>
      </c>
    </row>
    <row r="14" spans="1:5" x14ac:dyDescent="0.25">
      <c r="A14" s="2" t="s">
        <v>27</v>
      </c>
      <c r="E14" s="17"/>
    </row>
    <row r="15" spans="1:5" ht="45" x14ac:dyDescent="0.25">
      <c r="A15" s="26" t="s">
        <v>28</v>
      </c>
      <c r="B15" s="26"/>
      <c r="C15" s="26"/>
      <c r="D15" s="26"/>
      <c r="E15" s="15" t="str">
        <f>A15</f>
        <v>Клиент открыл вклад на срок 1 год под ставку 12% годовых с ежемесячным начислением процентов. Стоимость вклада в конце срока достигла 100000р. Какова первоначальная сумма вклада?</v>
      </c>
    </row>
    <row r="17" spans="1:5" x14ac:dyDescent="0.25">
      <c r="A17" s="3" t="s">
        <v>6</v>
      </c>
      <c r="B17" s="3" t="s">
        <v>10</v>
      </c>
      <c r="C17" s="12" t="s">
        <v>21</v>
      </c>
      <c r="D17" s="12"/>
    </row>
    <row r="18" spans="1:5" x14ac:dyDescent="0.25">
      <c r="A18" s="4" t="s">
        <v>7</v>
      </c>
      <c r="B18" s="9">
        <v>0.12</v>
      </c>
      <c r="C18" s="4"/>
      <c r="D18" s="4"/>
    </row>
    <row r="19" spans="1:5" x14ac:dyDescent="0.25">
      <c r="A19" s="4" t="s">
        <v>8</v>
      </c>
      <c r="B19" s="6">
        <f>B18/12</f>
        <v>0.01</v>
      </c>
      <c r="C19" s="4" t="s">
        <v>11</v>
      </c>
      <c r="D19" s="4" t="s">
        <v>12</v>
      </c>
    </row>
    <row r="20" spans="1:5" x14ac:dyDescent="0.25">
      <c r="A20" s="4" t="s">
        <v>9</v>
      </c>
      <c r="B20" s="10">
        <f>12*1</f>
        <v>12</v>
      </c>
      <c r="C20" s="4" t="s">
        <v>5</v>
      </c>
      <c r="D20" s="4" t="s">
        <v>13</v>
      </c>
    </row>
    <row r="21" spans="1:5" ht="30" x14ac:dyDescent="0.25">
      <c r="A21" s="18" t="s">
        <v>19</v>
      </c>
      <c r="B21" s="14">
        <v>-100000</v>
      </c>
      <c r="C21" s="4" t="s">
        <v>22</v>
      </c>
      <c r="D21" s="4" t="s">
        <v>23</v>
      </c>
    </row>
    <row r="22" spans="1:5" ht="45" x14ac:dyDescent="0.25">
      <c r="A22" s="7" t="s">
        <v>26</v>
      </c>
      <c r="B22" s="13">
        <f>PV(B19,B20,,B21)</f>
        <v>88744.922526515365</v>
      </c>
      <c r="C22" s="8" t="s">
        <v>14</v>
      </c>
      <c r="D22" s="8" t="s">
        <v>4</v>
      </c>
    </row>
    <row r="24" spans="1:5" x14ac:dyDescent="0.25">
      <c r="A24" s="2" t="s">
        <v>20</v>
      </c>
    </row>
    <row r="25" spans="1:5" x14ac:dyDescent="0.25">
      <c r="A25" s="13">
        <f>-B21/(1+B19)^B20</f>
        <v>88744.922526515365</v>
      </c>
      <c r="B25" t="s">
        <v>29</v>
      </c>
    </row>
    <row r="28" spans="1:5" x14ac:dyDescent="0.25">
      <c r="A28" s="2" t="s">
        <v>30</v>
      </c>
    </row>
    <row r="29" spans="1:5" ht="75" x14ac:dyDescent="0.25">
      <c r="A29" s="26" t="s">
        <v>34</v>
      </c>
      <c r="B29" s="26"/>
      <c r="C29" s="26"/>
      <c r="D29" s="26"/>
      <c r="E29" s="15" t="str">
        <f>A29</f>
        <v>Клиент открыл вклад на срок 1 год под ставку 12% годовых с ежемесячным начислением процентов в конце месяца. Клиент также в конце каждого месяца вносит дополнительные взносы в размере 20000р. Стоимость вклада в конце срока достигла 1000000р. Какова первоначальная сумма вклада?</v>
      </c>
    </row>
    <row r="31" spans="1:5" x14ac:dyDescent="0.25">
      <c r="A31" s="3" t="s">
        <v>6</v>
      </c>
      <c r="B31" s="3" t="s">
        <v>10</v>
      </c>
      <c r="C31" s="12" t="s">
        <v>21</v>
      </c>
      <c r="D31" s="12"/>
    </row>
    <row r="32" spans="1:5" x14ac:dyDescent="0.25">
      <c r="A32" s="4" t="s">
        <v>7</v>
      </c>
      <c r="B32" s="9">
        <v>0.12</v>
      </c>
      <c r="C32" s="4"/>
      <c r="D32" s="4"/>
    </row>
    <row r="33" spans="1:4" x14ac:dyDescent="0.25">
      <c r="A33" s="4" t="s">
        <v>8</v>
      </c>
      <c r="B33" s="6">
        <f>B32/12</f>
        <v>0.01</v>
      </c>
      <c r="C33" s="4" t="s">
        <v>11</v>
      </c>
      <c r="D33" s="4" t="s">
        <v>12</v>
      </c>
    </row>
    <row r="34" spans="1:4" x14ac:dyDescent="0.25">
      <c r="A34" s="4" t="s">
        <v>9</v>
      </c>
      <c r="B34" s="10">
        <f>12*1</f>
        <v>12</v>
      </c>
      <c r="C34" s="4" t="s">
        <v>5</v>
      </c>
      <c r="D34" s="4" t="s">
        <v>13</v>
      </c>
    </row>
    <row r="35" spans="1:4" ht="30" x14ac:dyDescent="0.25">
      <c r="A35" s="18" t="s">
        <v>19</v>
      </c>
      <c r="B35" s="14">
        <v>-1000000</v>
      </c>
      <c r="C35" s="4" t="s">
        <v>22</v>
      </c>
      <c r="D35" s="4" t="s">
        <v>23</v>
      </c>
    </row>
    <row r="36" spans="1:4" x14ac:dyDescent="0.25">
      <c r="A36" s="4" t="s">
        <v>35</v>
      </c>
      <c r="B36" s="14">
        <v>20000</v>
      </c>
      <c r="C36" s="5" t="s">
        <v>17</v>
      </c>
      <c r="D36" s="5" t="s">
        <v>18</v>
      </c>
    </row>
    <row r="37" spans="1:4" x14ac:dyDescent="0.25">
      <c r="A37" s="4" t="str">
        <f>IF(B37,"Тип выплаты (в начале)","Тип выплаты (в конце)")</f>
        <v>Тип выплаты (в конце)</v>
      </c>
      <c r="B37" s="10" t="b">
        <v>0</v>
      </c>
      <c r="C37" s="4" t="s">
        <v>15</v>
      </c>
      <c r="D37" s="4" t="s">
        <v>16</v>
      </c>
    </row>
    <row r="38" spans="1:4" ht="30" x14ac:dyDescent="0.25">
      <c r="A38" s="7" t="s">
        <v>37</v>
      </c>
      <c r="B38" s="13">
        <f>PV(B33,B34,B36,B35,B37)</f>
        <v>662347.67579546093</v>
      </c>
      <c r="C38" s="8" t="s">
        <v>32</v>
      </c>
      <c r="D38" s="8" t="s">
        <v>31</v>
      </c>
    </row>
    <row r="39" spans="1:4" x14ac:dyDescent="0.25">
      <c r="A39" t="str">
        <f>A38&amp;" = "&amp;TEXT(B38,"# ##0,00р.")</f>
        <v>Первоначальная сумма вклада = 662 347,68р.</v>
      </c>
    </row>
    <row r="41" spans="1:4" x14ac:dyDescent="0.25">
      <c r="A41" s="2" t="s">
        <v>20</v>
      </c>
    </row>
    <row r="42" spans="1:4" x14ac:dyDescent="0.25">
      <c r="A42" s="13">
        <f>-IF(B33,(B35*((1+B33)^-B34)+B36*(1+B33*B37)*(1-((1+B33)^-B34))/B33),B36*B34+B35)</f>
        <v>662347.67579546105</v>
      </c>
      <c r="B42" s="11" t="s">
        <v>33</v>
      </c>
    </row>
    <row r="44" spans="1:4" x14ac:dyDescent="0.25">
      <c r="A44" s="19">
        <f>-PV(B33,B34,B36)</f>
        <v>225101.54946969266</v>
      </c>
      <c r="B44" t="s">
        <v>36</v>
      </c>
    </row>
    <row r="45" spans="1:4" x14ac:dyDescent="0.25">
      <c r="A45" s="19">
        <f>FV(B33,B34,,A44+B38)</f>
        <v>-999999.99999999988</v>
      </c>
      <c r="B45" t="s">
        <v>38</v>
      </c>
    </row>
    <row r="46" spans="1:4" x14ac:dyDescent="0.25">
      <c r="B46" s="17"/>
      <c r="C46" s="17"/>
    </row>
    <row r="48" spans="1:4" x14ac:dyDescent="0.25">
      <c r="D48" s="17"/>
    </row>
  </sheetData>
  <mergeCells count="3">
    <mergeCell ref="A29:D29"/>
    <mergeCell ref="A5:D5"/>
    <mergeCell ref="A15:D15"/>
  </mergeCells>
  <hyperlinks>
    <hyperlink ref="A1:F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123825</xdr:rowOff>
                  </from>
                  <to>
                    <xdr:col>1</xdr:col>
                    <xdr:colOff>304800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8"/>
  <sheetViews>
    <sheetView workbookViewId="0">
      <selection activeCell="G9" sqref="G9"/>
    </sheetView>
  </sheetViews>
  <sheetFormatPr defaultRowHeight="15" x14ac:dyDescent="0.25"/>
  <cols>
    <col min="1" max="1" width="13.28515625" customWidth="1"/>
    <col min="2" max="2" width="17" customWidth="1"/>
    <col min="3" max="3" width="11.28515625" customWidth="1"/>
    <col min="4" max="4" width="12.42578125" customWidth="1"/>
    <col min="5" max="5" width="16.7109375" customWidth="1"/>
    <col min="6" max="6" width="16.140625" customWidth="1"/>
    <col min="7" max="7" width="13.140625" customWidth="1"/>
    <col min="8" max="8" width="15.85546875" customWidth="1"/>
    <col min="9" max="9" width="10.28515625" bestFit="1" customWidth="1"/>
    <col min="10" max="10" width="13.140625" customWidth="1"/>
  </cols>
  <sheetData>
    <row r="1" spans="1:6" ht="26.25" x14ac:dyDescent="0.25">
      <c r="A1" s="46" t="s">
        <v>49</v>
      </c>
      <c r="B1" s="46"/>
      <c r="C1" s="46"/>
      <c r="D1" s="46"/>
      <c r="E1" s="46"/>
      <c r="F1" s="46"/>
    </row>
    <row r="2" spans="1:6" ht="15.75" x14ac:dyDescent="0.25">
      <c r="A2" s="49" t="s">
        <v>50</v>
      </c>
      <c r="B2" s="47"/>
      <c r="C2" s="47"/>
      <c r="D2" s="47"/>
      <c r="E2" s="47"/>
      <c r="F2" s="47"/>
    </row>
    <row r="3" spans="1:6" ht="18.75" x14ac:dyDescent="0.25">
      <c r="A3" s="48" t="s">
        <v>51</v>
      </c>
      <c r="B3" s="48"/>
      <c r="C3" s="48"/>
      <c r="D3" s="48"/>
      <c r="E3" s="48"/>
      <c r="F3" s="48"/>
    </row>
    <row r="4" spans="1:6" x14ac:dyDescent="0.25">
      <c r="A4" s="2" t="s">
        <v>40</v>
      </c>
    </row>
    <row r="5" spans="1:6" x14ac:dyDescent="0.25">
      <c r="A5" s="20" t="s">
        <v>41</v>
      </c>
      <c r="B5" s="20"/>
      <c r="C5" s="20"/>
      <c r="D5" s="20"/>
    </row>
    <row r="7" spans="1:6" x14ac:dyDescent="0.25">
      <c r="A7" s="3" t="s">
        <v>6</v>
      </c>
      <c r="B7" s="3" t="s">
        <v>10</v>
      </c>
    </row>
    <row r="8" spans="1:6" x14ac:dyDescent="0.25">
      <c r="A8" s="4" t="s">
        <v>7</v>
      </c>
      <c r="B8" s="9">
        <v>0.12</v>
      </c>
    </row>
    <row r="10" spans="1:6" x14ac:dyDescent="0.25">
      <c r="A10" s="3" t="s">
        <v>43</v>
      </c>
      <c r="B10" s="3" t="s">
        <v>42</v>
      </c>
      <c r="C10" s="3" t="s">
        <v>32</v>
      </c>
      <c r="D10" s="3" t="s">
        <v>44</v>
      </c>
    </row>
    <row r="11" spans="1:6" x14ac:dyDescent="0.25">
      <c r="A11" s="4">
        <v>0</v>
      </c>
      <c r="B11" s="10">
        <v>100</v>
      </c>
      <c r="C11" s="21">
        <f>-PV($B$8,A11,,B11)</f>
        <v>100</v>
      </c>
      <c r="D11" s="21">
        <f>B11/(1+$B$8)^A11</f>
        <v>100</v>
      </c>
    </row>
    <row r="12" spans="1:6" x14ac:dyDescent="0.25">
      <c r="A12" s="4">
        <v>1</v>
      </c>
      <c r="B12" s="10">
        <v>200</v>
      </c>
      <c r="C12" s="21">
        <f t="shared" ref="C12:C17" si="0">-PV($B$8,A12,,B12)</f>
        <v>178.57142857142856</v>
      </c>
      <c r="D12" s="21">
        <f t="shared" ref="D12:D17" si="1">B12/(1+$B$8)^A12</f>
        <v>178.57142857142856</v>
      </c>
    </row>
    <row r="13" spans="1:6" x14ac:dyDescent="0.25">
      <c r="A13" s="4">
        <v>2</v>
      </c>
      <c r="B13" s="10">
        <v>150</v>
      </c>
      <c r="C13" s="21">
        <f t="shared" si="0"/>
        <v>119.57908163265304</v>
      </c>
      <c r="D13" s="21">
        <f t="shared" si="1"/>
        <v>119.57908163265304</v>
      </c>
    </row>
    <row r="14" spans="1:6" x14ac:dyDescent="0.25">
      <c r="A14" s="4">
        <v>3</v>
      </c>
      <c r="B14" s="10">
        <v>100</v>
      </c>
      <c r="C14" s="21">
        <f t="shared" si="0"/>
        <v>71.178024781341094</v>
      </c>
      <c r="D14" s="21">
        <f t="shared" si="1"/>
        <v>71.178024781341094</v>
      </c>
    </row>
    <row r="15" spans="1:6" x14ac:dyDescent="0.25">
      <c r="A15" s="4">
        <v>4</v>
      </c>
      <c r="B15" s="10">
        <v>50</v>
      </c>
      <c r="C15" s="21">
        <f t="shared" si="0"/>
        <v>31.775903920241557</v>
      </c>
      <c r="D15" s="21">
        <f t="shared" si="1"/>
        <v>31.775903920241557</v>
      </c>
    </row>
    <row r="16" spans="1:6" x14ac:dyDescent="0.25">
      <c r="A16" s="4">
        <v>5</v>
      </c>
      <c r="B16" s="10">
        <v>25</v>
      </c>
      <c r="C16" s="21">
        <f t="shared" si="0"/>
        <v>14.185671392964981</v>
      </c>
      <c r="D16" s="21">
        <f t="shared" si="1"/>
        <v>14.185671392964981</v>
      </c>
    </row>
    <row r="17" spans="1:4" x14ac:dyDescent="0.25">
      <c r="A17" s="4">
        <v>6</v>
      </c>
      <c r="B17" s="10">
        <v>10</v>
      </c>
      <c r="C17" s="21">
        <f t="shared" si="0"/>
        <v>5.0663112117732068</v>
      </c>
      <c r="D17" s="21">
        <f t="shared" si="1"/>
        <v>5.0663112117732068</v>
      </c>
    </row>
    <row r="18" spans="1:4" ht="45" x14ac:dyDescent="0.25">
      <c r="B18" s="24" t="s">
        <v>45</v>
      </c>
      <c r="C18" s="23">
        <f>SUM(C11:C17)</f>
        <v>520.35642151040236</v>
      </c>
      <c r="D18" s="22">
        <f>SUM(D11:D17)</f>
        <v>520.35642151040236</v>
      </c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107.25" customHeight="1" x14ac:dyDescent="0.25">
      <c r="A2" s="25" t="s">
        <v>47</v>
      </c>
    </row>
    <row r="3" spans="1:7" ht="105" customHeight="1" x14ac:dyDescent="0.25">
      <c r="A3" s="25" t="s">
        <v>48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107.25" customHeight="1" x14ac:dyDescent="0.25">
      <c r="A2" s="25" t="s">
        <v>47</v>
      </c>
    </row>
    <row r="3" spans="1:7" ht="105" customHeight="1" x14ac:dyDescent="0.25">
      <c r="A3" s="25" t="s">
        <v>48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28" t="s">
        <v>3</v>
      </c>
      <c r="B1" s="29"/>
      <c r="C1" s="30"/>
    </row>
    <row r="3" spans="1:4" x14ac:dyDescent="0.25">
      <c r="B3" s="31" t="s">
        <v>1</v>
      </c>
      <c r="C3" s="32"/>
      <c r="D3" s="33"/>
    </row>
    <row r="4" spans="1:4" x14ac:dyDescent="0.25">
      <c r="A4" s="34" t="s">
        <v>0</v>
      </c>
      <c r="B4" s="37" t="s">
        <v>2</v>
      </c>
      <c r="C4" s="38"/>
      <c r="D4" s="39"/>
    </row>
    <row r="5" spans="1:4" x14ac:dyDescent="0.25">
      <c r="A5" s="35"/>
      <c r="B5" s="40"/>
      <c r="C5" s="41"/>
      <c r="D5" s="42"/>
    </row>
    <row r="6" spans="1:4" x14ac:dyDescent="0.25">
      <c r="A6" s="35"/>
      <c r="B6" s="40"/>
      <c r="C6" s="41"/>
      <c r="D6" s="42"/>
    </row>
    <row r="7" spans="1:4" x14ac:dyDescent="0.25">
      <c r="A7" s="35"/>
      <c r="B7" s="40"/>
      <c r="C7" s="41"/>
      <c r="D7" s="42"/>
    </row>
    <row r="8" spans="1:4" x14ac:dyDescent="0.25">
      <c r="A8" s="35"/>
      <c r="B8" s="40"/>
      <c r="C8" s="41"/>
      <c r="D8" s="42"/>
    </row>
    <row r="9" spans="1:4" x14ac:dyDescent="0.25">
      <c r="A9" s="36"/>
      <c r="B9" s="43"/>
      <c r="C9" s="44"/>
      <c r="D9" s="45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Приведенная стоимость</vt:lpstr>
      <vt:lpstr>ПС (сложные - несколько сумм)</vt:lpstr>
      <vt:lpstr>EXCEL2.RU</vt:lpstr>
      <vt:lpstr>Лист7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2015-04-19T12:22:53Z</dcterms:modified>
</cp:coreProperties>
</file>