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120" yWindow="45" windowWidth="18975" windowHeight="11760" tabRatio="828"/>
  </bookViews>
  <sheets>
    <sheet name="простейший" sheetId="10" r:id="rId1"/>
    <sheet name="EXCEL2.RU" sheetId="19" r:id="rId2"/>
    <sheet name="EXCEL2.RU (2)" sheetId="20" state="veryHidden" r:id="rId3"/>
    <sheet name="Калькуляция" sheetId="9" r:id="rId4"/>
    <sheet name="Кредит" sheetId="2" r:id="rId5"/>
    <sheet name="КвадратноеУравн" sheetId="11" r:id="rId6"/>
    <sheet name="ЭкстремумКвадрУр" sheetId="12" r:id="rId7"/>
  </sheets>
  <definedNames>
    <definedName name="anscount" hidden="1">2</definedName>
    <definedName name="limcount" hidden="1">2</definedName>
    <definedName name="sencount" hidden="1">4</definedName>
    <definedName name="solver_adj" localSheetId="6" hidden="1">ЭкстремумКвадрУр!$D$13</definedName>
    <definedName name="solver_cvg" localSheetId="6" hidden="1">0.0001</definedName>
    <definedName name="solver_drv" localSheetId="6" hidden="1">1</definedName>
    <definedName name="solver_est" localSheetId="6" hidden="1">1</definedName>
    <definedName name="solver_itr" localSheetId="6" hidden="1">100</definedName>
    <definedName name="solver_lin" localSheetId="6" hidden="1">2</definedName>
    <definedName name="solver_neg" localSheetId="6" hidden="1">2</definedName>
    <definedName name="solver_num" localSheetId="6" hidden="1">0</definedName>
    <definedName name="solver_nwt" localSheetId="6" hidden="1">1</definedName>
    <definedName name="solver_opt" localSheetId="6" hidden="1">ЭкстремумКвадрУр!$E$13</definedName>
    <definedName name="solver_pre" localSheetId="6" hidden="1">0.000001</definedName>
    <definedName name="solver_scl" localSheetId="6" hidden="1">2</definedName>
    <definedName name="solver_sho" localSheetId="6" hidden="1">2</definedName>
    <definedName name="solver_tim" localSheetId="6" hidden="1">100</definedName>
    <definedName name="solver_tol" localSheetId="6" hidden="1">0.05</definedName>
    <definedName name="solver_typ" localSheetId="6" hidden="1">2</definedName>
    <definedName name="solver_val" localSheetId="6" hidden="1">0</definedName>
  </definedNames>
  <calcPr calcId="145621"/>
</workbook>
</file>

<file path=xl/calcChain.xml><?xml version="1.0" encoding="utf-8"?>
<calcChain xmlns="http://schemas.openxmlformats.org/spreadsheetml/2006/main">
  <c r="D13" i="12" l="1"/>
  <c r="A14" i="12" l="1"/>
  <c r="A15" i="12" s="1"/>
  <c r="E17" i="12"/>
  <c r="E13" i="12"/>
  <c r="B13" i="12"/>
  <c r="E21" i="11"/>
  <c r="H22" i="11"/>
  <c r="E22" i="11"/>
  <c r="B21" i="11" s="1"/>
  <c r="A5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27" i="11"/>
  <c r="B9" i="11"/>
  <c r="E6" i="11"/>
  <c r="B10" i="11"/>
  <c r="N22" i="11" s="1"/>
  <c r="B35" i="10"/>
  <c r="B26" i="10"/>
  <c r="B10" i="10"/>
  <c r="C9" i="9"/>
  <c r="B9" i="2"/>
  <c r="C10" i="9" l="1"/>
  <c r="C11" i="9" s="1"/>
  <c r="C14" i="9" s="1"/>
  <c r="A16" i="12"/>
  <c r="B15" i="12"/>
  <c r="B14" i="12"/>
  <c r="J22" i="11"/>
  <c r="N21" i="11"/>
  <c r="B23" i="11" s="1"/>
  <c r="I22" i="11"/>
  <c r="O21" i="11" s="1"/>
  <c r="O22" i="11" l="1"/>
  <c r="A17" i="12"/>
  <c r="B16" i="12"/>
  <c r="B22" i="11" l="1"/>
  <c r="B29" i="11" s="1"/>
  <c r="A18" i="12"/>
  <c r="B17" i="12"/>
  <c r="B48" i="11" l="1"/>
  <c r="D48" i="11" s="1"/>
  <c r="B46" i="11"/>
  <c r="D46" i="11" s="1"/>
  <c r="B47" i="11"/>
  <c r="D47" i="11" s="1"/>
  <c r="B57" i="11"/>
  <c r="D57" i="11" s="1"/>
  <c r="B34" i="11"/>
  <c r="D34" i="11" s="1"/>
  <c r="B30" i="11"/>
  <c r="B49" i="11"/>
  <c r="B44" i="11"/>
  <c r="B32" i="11"/>
  <c r="D32" i="11" s="1"/>
  <c r="B33" i="11"/>
  <c r="D33" i="11" s="1"/>
  <c r="B43" i="11"/>
  <c r="B51" i="11"/>
  <c r="D51" i="11" s="1"/>
  <c r="B53" i="11"/>
  <c r="D53" i="11" s="1"/>
  <c r="C33" i="11"/>
  <c r="B54" i="11"/>
  <c r="B50" i="11"/>
  <c r="B56" i="11"/>
  <c r="B40" i="11"/>
  <c r="B35" i="11"/>
  <c r="B31" i="11"/>
  <c r="B27" i="11"/>
  <c r="B41" i="11"/>
  <c r="B38" i="11"/>
  <c r="B42" i="11"/>
  <c r="B52" i="11"/>
  <c r="D52" i="11" s="1"/>
  <c r="B36" i="11"/>
  <c r="B55" i="11"/>
  <c r="B28" i="11"/>
  <c r="D29" i="11"/>
  <c r="C29" i="11"/>
  <c r="B39" i="11"/>
  <c r="B37" i="11"/>
  <c r="B45" i="11"/>
  <c r="A19" i="12"/>
  <c r="B18" i="12"/>
  <c r="C57" i="11" l="1"/>
  <c r="C46" i="11"/>
  <c r="C48" i="11"/>
  <c r="C47" i="11"/>
  <c r="C52" i="11"/>
  <c r="C34" i="11"/>
  <c r="C32" i="11"/>
  <c r="D49" i="11"/>
  <c r="C49" i="11"/>
  <c r="D44" i="11"/>
  <c r="C44" i="11"/>
  <c r="D30" i="11"/>
  <c r="C30" i="11"/>
  <c r="D43" i="11"/>
  <c r="C43" i="11"/>
  <c r="C51" i="11"/>
  <c r="C53" i="11"/>
  <c r="D55" i="11"/>
  <c r="C55" i="11"/>
  <c r="D38" i="11"/>
  <c r="C38" i="11"/>
  <c r="D27" i="11"/>
  <c r="C27" i="11"/>
  <c r="D35" i="11"/>
  <c r="C35" i="11"/>
  <c r="D56" i="11"/>
  <c r="C56" i="11"/>
  <c r="D54" i="11"/>
  <c r="C54" i="11"/>
  <c r="D28" i="11"/>
  <c r="C28" i="11"/>
  <c r="D36" i="11"/>
  <c r="C36" i="11"/>
  <c r="D42" i="11"/>
  <c r="C42" i="11"/>
  <c r="D41" i="11"/>
  <c r="C41" i="11"/>
  <c r="D31" i="11"/>
  <c r="C31" i="11"/>
  <c r="D40" i="11"/>
  <c r="C40" i="11"/>
  <c r="D50" i="11"/>
  <c r="C50" i="11"/>
  <c r="D37" i="11"/>
  <c r="C37" i="11"/>
  <c r="D45" i="11"/>
  <c r="C45" i="11"/>
  <c r="D39" i="11"/>
  <c r="C39" i="11"/>
  <c r="A20" i="12"/>
  <c r="B19" i="12"/>
  <c r="A21" i="12" l="1"/>
  <c r="B20" i="12"/>
  <c r="A22" i="12" l="1"/>
  <c r="B21" i="12"/>
  <c r="A23" i="12" l="1"/>
  <c r="B22" i="12"/>
  <c r="A24" i="12" l="1"/>
  <c r="B23" i="12"/>
  <c r="A25" i="12" l="1"/>
  <c r="B24" i="12"/>
  <c r="A26" i="12" l="1"/>
  <c r="B25" i="12"/>
  <c r="A27" i="12" l="1"/>
  <c r="B26" i="12"/>
  <c r="A28" i="12" l="1"/>
  <c r="B27" i="12"/>
  <c r="A29" i="12" l="1"/>
  <c r="B29" i="12" s="1"/>
  <c r="B28" i="12"/>
</calcChain>
</file>

<file path=xl/sharedStrings.xml><?xml version="1.0" encoding="utf-8"?>
<sst xmlns="http://schemas.openxmlformats.org/spreadsheetml/2006/main" count="120" uniqueCount="85">
  <si>
    <t>Сумма займа</t>
  </si>
  <si>
    <t>Срок, мес.</t>
  </si>
  <si>
    <t>Процентная ставка</t>
  </si>
  <si>
    <t>Ежемесячный платеж</t>
  </si>
  <si>
    <t>К статье Подбор параметра</t>
  </si>
  <si>
    <t>На вкладке Данные в группе Работа с данными выберите команду Анализ «что-если?», а затем выберите в списке пункт Подбор параметра</t>
  </si>
  <si>
    <t>1. Вызовите инструмент Подбор параметра (Данные/Работа с данными/Анализ «что-если?»/Подбор параметра</t>
  </si>
  <si>
    <t>3. Введите искомый результат (-1800) в поле Значение</t>
  </si>
  <si>
    <t>4. В поле "Изменяя значение ячейки" введите ссылку на ячейку B6, значение которой нужно подобрать</t>
  </si>
  <si>
    <t>Тестирование Подбора параметра</t>
  </si>
  <si>
    <t xml:space="preserve">2. В поле Установить введите ссылку на ячейку содержащую формулу (B9) </t>
  </si>
  <si>
    <t>5. Нажмите ОК, инструмент Подбор параметра найдет сумму кредита, при которой ежемесячный платеж будет составлять 1800 руб.</t>
  </si>
  <si>
    <t>Файл скачан с сайта excel2.ru</t>
  </si>
  <si>
    <t>http://www.excel2.ru</t>
  </si>
  <si>
    <t>СТРУКТУРА ЦЕНЫ договора</t>
  </si>
  <si>
    <t>п/п</t>
  </si>
  <si>
    <t>Наименование статей</t>
  </si>
  <si>
    <t>Сумма, руб.</t>
  </si>
  <si>
    <t>Собственные расходы</t>
  </si>
  <si>
    <t xml:space="preserve">Прибыль </t>
  </si>
  <si>
    <t>Цена продукции</t>
  </si>
  <si>
    <t>НДС 18%</t>
  </si>
  <si>
    <t>Целевая стоимость</t>
  </si>
  <si>
    <t>Расхождение</t>
  </si>
  <si>
    <t>1. Выделите ячейку С14</t>
  </si>
  <si>
    <t>2. Вызовите инструмент Подбор параметра (Данные/Работа с данными/Анализ «что-если?»/Подбор параметра</t>
  </si>
  <si>
    <t xml:space="preserve">3. Убедитесь, что в поле Установить имеется ссылка на ячейку содержащую формулу (С14) </t>
  </si>
  <si>
    <t xml:space="preserve">4. В поле Значение введите искомый результат (0) </t>
  </si>
  <si>
    <t>6. Нажмите ОК, инструмент Подбор параметра найдет размер прибыли, при которой общая стоимость договора с НДС будет равна Целевой из ячейки С13</t>
  </si>
  <si>
    <t>a</t>
  </si>
  <si>
    <t>x</t>
  </si>
  <si>
    <t>b</t>
  </si>
  <si>
    <t>Задача: найти значение параметра b в уравнении 2*а+3*b=x, при котором x=21, параметр а=3</t>
  </si>
  <si>
    <t>Параметры/ переменные</t>
  </si>
  <si>
    <t>Значение</t>
  </si>
  <si>
    <t>x целевое</t>
  </si>
  <si>
    <t>x текущее</t>
  </si>
  <si>
    <t>Пример решения нелинейной задачи</t>
  </si>
  <si>
    <t>Переменная</t>
  </si>
  <si>
    <t>Целевое</t>
  </si>
  <si>
    <t>Текущее</t>
  </si>
  <si>
    <t>Решить квадратное уравнение x^2+2*x-3=0 (2 решения: x1=1 и x2=-3)</t>
  </si>
  <si>
    <t>Если запустить Подбор параметра, то будет найден корень = -3</t>
  </si>
  <si>
    <t>Если запустить Подбор параметра, то будет найден корень = 1</t>
  </si>
  <si>
    <t>Действия:</t>
  </si>
  <si>
    <t>1. Выделите ячейку B10</t>
  </si>
  <si>
    <t>2. Вызовите Подбор параметра</t>
  </si>
  <si>
    <t>3. Установите целевое значение =21</t>
  </si>
  <si>
    <t>4. Укажите ссылку на изменяемую ячейку B9</t>
  </si>
  <si>
    <t>5. Нажав ОК, Подбор параметра установит в В9 значение 5</t>
  </si>
  <si>
    <t>2. Выделите зеленую ячейку и вызовите Подбор параметра (На вкладке Данные в группе Работа с данными выберите команду Анализ «что-если?», а затем выберите в списке пункт Подбор параметра)</t>
  </si>
  <si>
    <t>Корень2</t>
  </si>
  <si>
    <t>Корень1</t>
  </si>
  <si>
    <t>Уравнение ax2+bx+c=0</t>
  </si>
  <si>
    <t>c</t>
  </si>
  <si>
    <t>Стоимость (текущая)</t>
  </si>
  <si>
    <t>5. В поле "Изменяя значение ячейки" введите ссылку на ячейку С8 (Прибыль), значение которой нужно подобрать</t>
  </si>
  <si>
    <t>Задача: найти сумму займа, при которой ежемесячный платеж будет составлять 1800 руб. (срок и % заданы)</t>
  </si>
  <si>
    <t xml:space="preserve">Задача: Подобрать Прибыль таким образом, чтобы Стоимость стала = 200 000 (Собственные расходы заданы). </t>
  </si>
  <si>
    <t>1. В голубую ячейку введите -10000 (заведомо меньше наименьшего корня)</t>
  </si>
  <si>
    <t>y</t>
  </si>
  <si>
    <t>мин х</t>
  </si>
  <si>
    <t>шаг по х</t>
  </si>
  <si>
    <t>№</t>
  </si>
  <si>
    <t>Для графика (31 точка)</t>
  </si>
  <si>
    <t>Экстремум</t>
  </si>
  <si>
    <t>Решение (через дискриминант)</t>
  </si>
  <si>
    <t>Для зеркально-отраженного графика</t>
  </si>
  <si>
    <t>4. Нажмите ОК - будет вычислен наименьший корень</t>
  </si>
  <si>
    <t>Решение квадратного уравнения инструментом Подбор параметра</t>
  </si>
  <si>
    <t>Аналитическое решение уравнения (через дискриминант)</t>
  </si>
  <si>
    <t>Решение уравнения с помощью инструмента Подбор параметра</t>
  </si>
  <si>
    <t>3. В поле Значение введите 0, в поле Изменяя значение ячейки введите адрес голубой ячейки</t>
  </si>
  <si>
    <t>y-зеркальный</t>
  </si>
  <si>
    <t>5. Введя в голубую ячейку 10000 (заведомо больше наибольшего корня) проделайте шаги 2-4, будет вычислен наибольший корень</t>
  </si>
  <si>
    <t>Нахождение экстремума функции с помощью Подбора параметра</t>
  </si>
  <si>
    <t>(для функций с одним экстремумом)</t>
  </si>
  <si>
    <t>На примере квадратичной функции</t>
  </si>
  <si>
    <t>Пусть дано уравнение ax2+bx+c=0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</si>
  <si>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</si>
  <si>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</si>
  <si>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</si>
  <si>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</si>
  <si>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</si>
  <si>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Подбор параметра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</si>
</sst>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&quot;р.&quot;;[Red]\-#,##0.00&quot;р.&quot;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0.0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9"/>
      <color indexed="12"/>
      <name val="Verdana"/>
      <family val="2"/>
      <charset val="204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b/>
      <sz val="11"/>
      <name val="Verdana"/>
      <family val="2"/>
      <charset val="204"/>
    </font>
    <font>
      <i/>
      <sz val="11"/>
      <name val="Verdana"/>
      <family val="2"/>
      <charset val="204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2" fillId="0" borderId="0"/>
    <xf numFmtId="0" fontId="23" fillId="0" borderId="0">
      <alignment horizontal="left"/>
    </xf>
  </cellStyleXfs>
  <cellXfs count="57">
    <xf numFmtId="0" fontId="0" fillId="0" borderId="0" xfId="0"/>
    <xf numFmtId="0" fontId="0" fillId="0" borderId="1" xfId="0" applyBorder="1"/>
    <xf numFmtId="10" fontId="0" fillId="0" borderId="1" xfId="0" applyNumberFormat="1" applyBorder="1"/>
    <xf numFmtId="8" fontId="0" fillId="0" borderId="1" xfId="0" applyNumberFormat="1" applyBorder="1"/>
    <xf numFmtId="0" fontId="1" fillId="0" borderId="0" xfId="0" applyFont="1"/>
    <xf numFmtId="0" fontId="0" fillId="0" borderId="0" xfId="0" applyAlignment="1">
      <alignment horizontal="centerContinuous"/>
    </xf>
    <xf numFmtId="0" fontId="3" fillId="0" borderId="0" xfId="2"/>
    <xf numFmtId="0" fontId="7" fillId="0" borderId="0" xfId="0" applyFont="1" applyAlignment="1"/>
    <xf numFmtId="0" fontId="8" fillId="0" borderId="0" xfId="0" applyFont="1" applyFill="1" applyBorder="1" applyAlignment="1"/>
    <xf numFmtId="0" fontId="8" fillId="0" borderId="0" xfId="0" applyFont="1"/>
    <xf numFmtId="0" fontId="9" fillId="0" borderId="0" xfId="3" applyFont="1" applyAlignment="1" applyProtection="1"/>
    <xf numFmtId="0" fontId="10" fillId="0" borderId="0" xfId="0" applyFont="1"/>
    <xf numFmtId="0" fontId="11" fillId="0" borderId="0" xfId="1" applyFont="1" applyFill="1" applyBorder="1" applyAlignment="1" applyProtection="1">
      <alignment horizontal="centerContinuous" vertical="top" wrapText="1"/>
    </xf>
    <xf numFmtId="0" fontId="14" fillId="0" borderId="0" xfId="6" applyFont="1"/>
    <xf numFmtId="0" fontId="15" fillId="0" borderId="0" xfId="6" applyFont="1" applyAlignment="1"/>
    <xf numFmtId="0" fontId="14" fillId="0" borderId="1" xfId="6" applyFont="1" applyBorder="1" applyAlignment="1">
      <alignment horizontal="left"/>
    </xf>
    <xf numFmtId="0" fontId="14" fillId="0" borderId="1" xfId="6" applyFont="1" applyBorder="1"/>
    <xf numFmtId="4" fontId="16" fillId="0" borderId="1" xfId="6" applyNumberFormat="1" applyFont="1" applyBorder="1"/>
    <xf numFmtId="0" fontId="14" fillId="0" borderId="1" xfId="6" applyFont="1" applyBorder="1" applyAlignment="1">
      <alignment horizontal="left" wrapText="1"/>
    </xf>
    <xf numFmtId="4" fontId="16" fillId="0" borderId="1" xfId="7" applyNumberFormat="1" applyFont="1" applyBorder="1"/>
    <xf numFmtId="0" fontId="17" fillId="0" borderId="1" xfId="6" applyFont="1" applyFill="1" applyBorder="1" applyAlignment="1">
      <alignment horizontal="left" wrapText="1"/>
    </xf>
    <xf numFmtId="4" fontId="17" fillId="0" borderId="1" xfId="7" applyNumberFormat="1" applyFont="1" applyBorder="1"/>
    <xf numFmtId="0" fontId="14" fillId="0" borderId="0" xfId="6" applyFont="1" applyBorder="1"/>
    <xf numFmtId="0" fontId="16" fillId="4" borderId="1" xfId="6" applyFont="1" applyFill="1" applyBorder="1" applyAlignment="1">
      <alignment horizontal="left" wrapText="1"/>
    </xf>
    <xf numFmtId="4" fontId="16" fillId="4" borderId="1" xfId="7" applyNumberFormat="1" applyFont="1" applyFill="1" applyBorder="1"/>
    <xf numFmtId="0" fontId="15" fillId="0" borderId="1" xfId="6" applyFont="1" applyFill="1" applyBorder="1" applyAlignment="1">
      <alignment vertical="top"/>
    </xf>
    <xf numFmtId="0" fontId="15" fillId="0" borderId="1" xfId="6" applyFont="1" applyFill="1" applyBorder="1" applyAlignment="1">
      <alignment vertical="top" wrapText="1"/>
    </xf>
    <xf numFmtId="0" fontId="0" fillId="2" borderId="1" xfId="0" applyFill="1" applyBorder="1"/>
    <xf numFmtId="0" fontId="1" fillId="0" borderId="1" xfId="0" applyFont="1" applyBorder="1"/>
    <xf numFmtId="0" fontId="15" fillId="5" borderId="1" xfId="6" applyFont="1" applyFill="1" applyBorder="1"/>
    <xf numFmtId="0" fontId="15" fillId="0" borderId="1" xfId="6" applyFont="1" applyBorder="1"/>
    <xf numFmtId="0" fontId="0" fillId="0" borderId="0" xfId="0" applyAlignment="1"/>
    <xf numFmtId="0" fontId="16" fillId="2" borderId="1" xfId="6" applyFont="1" applyFill="1" applyBorder="1" applyAlignment="1">
      <alignment horizontal="left" wrapText="1"/>
    </xf>
    <xf numFmtId="4" fontId="17" fillId="2" borderId="1" xfId="7" applyNumberFormat="1" applyFont="1" applyFill="1" applyBorder="1"/>
    <xf numFmtId="0" fontId="15" fillId="0" borderId="0" xfId="6" applyFont="1"/>
    <xf numFmtId="0" fontId="14" fillId="3" borderId="1" xfId="6" applyFont="1" applyFill="1" applyBorder="1" applyAlignment="1">
      <alignment horizontal="left" wrapText="1"/>
    </xf>
    <xf numFmtId="4" fontId="16" fillId="3" borderId="1" xfId="6" applyNumberFormat="1" applyFont="1" applyFill="1" applyBorder="1"/>
    <xf numFmtId="0" fontId="0" fillId="3" borderId="0" xfId="0" applyFill="1"/>
    <xf numFmtId="0" fontId="14" fillId="3" borderId="0" xfId="6" applyFont="1" applyFill="1"/>
    <xf numFmtId="0" fontId="0" fillId="3" borderId="1" xfId="0" applyFill="1" applyBorder="1"/>
    <xf numFmtId="0" fontId="14" fillId="3" borderId="1" xfId="6" applyFont="1" applyFill="1" applyBorder="1" applyAlignment="1">
      <alignment horizontal="left"/>
    </xf>
    <xf numFmtId="4" fontId="0" fillId="3" borderId="1" xfId="0" applyNumberFormat="1" applyFill="1" applyBorder="1"/>
    <xf numFmtId="0" fontId="14" fillId="3" borderId="1" xfId="6" applyFont="1" applyFill="1" applyBorder="1"/>
    <xf numFmtId="0" fontId="0" fillId="0" borderId="0" xfId="0" applyBorder="1"/>
    <xf numFmtId="0" fontId="14" fillId="4" borderId="1" xfId="6" applyFont="1" applyFill="1" applyBorder="1"/>
    <xf numFmtId="0" fontId="18" fillId="0" borderId="0" xfId="0" applyFont="1"/>
    <xf numFmtId="165" fontId="0" fillId="0" borderId="0" xfId="0" applyNumberFormat="1"/>
    <xf numFmtId="0" fontId="19" fillId="0" borderId="0" xfId="0" applyFont="1"/>
    <xf numFmtId="0" fontId="0" fillId="6" borderId="0" xfId="0" applyFill="1"/>
    <xf numFmtId="0" fontId="1" fillId="0" borderId="0" xfId="0" applyFont="1" applyFill="1" applyBorder="1"/>
    <xf numFmtId="0" fontId="0" fillId="0" borderId="1" xfId="0" applyFill="1" applyBorder="1"/>
    <xf numFmtId="0" fontId="21" fillId="8" borderId="0" xfId="2" applyFont="1" applyFill="1" applyAlignment="1">
      <alignment vertical="center" wrapText="1"/>
    </xf>
    <xf numFmtId="0" fontId="20" fillId="7" borderId="0" xfId="5" applyFont="1" applyFill="1" applyAlignment="1" applyProtection="1">
      <alignment horizontal="center" vertical="center"/>
    </xf>
    <xf numFmtId="0" fontId="20" fillId="7" borderId="0" xfId="5" applyFont="1" applyFill="1" applyAlignment="1" applyProtection="1">
      <alignment vertical="center"/>
    </xf>
    <xf numFmtId="0" fontId="24" fillId="9" borderId="0" xfId="0" applyFont="1" applyFill="1" applyAlignment="1"/>
    <xf numFmtId="0" fontId="25" fillId="9" borderId="0" xfId="0" applyFont="1" applyFill="1" applyAlignment="1">
      <alignment vertical="center"/>
    </xf>
    <xf numFmtId="0" fontId="2" fillId="9" borderId="0" xfId="1" applyFill="1" applyAlignment="1" applyProtection="1"/>
  </cellXfs>
  <cellStyles count="12">
    <cellStyle name="Currency_TapePivot" xfId="4"/>
    <cellStyle name="Normal_ALLOC1" xfId="10"/>
    <cellStyle name="Гиперссылка" xfId="1" builtinId="8"/>
    <cellStyle name="Гиперссылка 2" xfId="3"/>
    <cellStyle name="Гиперссылка 3" xfId="5"/>
    <cellStyle name="Обычный" xfId="0" builtinId="0"/>
    <cellStyle name="Обычный 2" xfId="2"/>
    <cellStyle name="Обычный 2 2" xfId="6"/>
    <cellStyle name="Обычный 3" xfId="11"/>
    <cellStyle name="Процентный 2" xfId="7"/>
    <cellStyle name="Финансовый 2" xfId="8"/>
    <cellStyle name="Финансовый 3" xfId="9"/>
  </cellStyles>
  <dxfs count="4">
    <dxf>
      <fill>
        <patternFill>
          <bgColor rgb="FFFF0000"/>
        </patternFill>
      </fill>
    </dxf>
    <dxf>
      <numFmt numFmtId="165" formatCode="0.0"/>
    </dxf>
    <dxf>
      <numFmt numFmtId="165" formatCode="0.0"/>
    </dxf>
    <dxf>
      <font>
        <i/>
        <strike val="0"/>
        <outline val="0"/>
        <shadow val="0"/>
        <u val="none"/>
        <vertAlign val="baseline"/>
        <sz val="10"/>
        <color theme="1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КвадратноеУравн!$C$26</c:f>
              <c:strCache>
                <c:ptCount val="1"/>
                <c:pt idx="0">
                  <c:v>y</c:v>
                </c:pt>
              </c:strCache>
            </c:strRef>
          </c:tx>
          <c:marker>
            <c:symbol val="circle"/>
            <c:size val="5"/>
          </c:marker>
          <c:xVal>
            <c:numRef>
              <c:f>КвадратноеУравн!$B$27:$B$57</c:f>
              <c:numCache>
                <c:formatCode>General</c:formatCode>
                <c:ptCount val="31"/>
                <c:pt idx="0">
                  <c:v>-3.75</c:v>
                </c:pt>
                <c:pt idx="1">
                  <c:v>-3.5</c:v>
                </c:pt>
                <c:pt idx="2">
                  <c:v>-3.25</c:v>
                </c:pt>
                <c:pt idx="3">
                  <c:v>-3</c:v>
                </c:pt>
                <c:pt idx="4">
                  <c:v>-2.75</c:v>
                </c:pt>
                <c:pt idx="5">
                  <c:v>-2.5</c:v>
                </c:pt>
                <c:pt idx="6">
                  <c:v>-2.25</c:v>
                </c:pt>
                <c:pt idx="7">
                  <c:v>-2</c:v>
                </c:pt>
                <c:pt idx="8">
                  <c:v>-1.75</c:v>
                </c:pt>
                <c:pt idx="9">
                  <c:v>-1.5</c:v>
                </c:pt>
                <c:pt idx="10">
                  <c:v>-1.25</c:v>
                </c:pt>
                <c:pt idx="11">
                  <c:v>-1</c:v>
                </c:pt>
                <c:pt idx="12">
                  <c:v>-0.75</c:v>
                </c:pt>
                <c:pt idx="13">
                  <c:v>-0.5</c:v>
                </c:pt>
                <c:pt idx="14">
                  <c:v>-0.25</c:v>
                </c:pt>
                <c:pt idx="15">
                  <c:v>0</c:v>
                </c:pt>
                <c:pt idx="16">
                  <c:v>0.25</c:v>
                </c:pt>
                <c:pt idx="17">
                  <c:v>0.5</c:v>
                </c:pt>
                <c:pt idx="18">
                  <c:v>0.75</c:v>
                </c:pt>
                <c:pt idx="19">
                  <c:v>1</c:v>
                </c:pt>
                <c:pt idx="20">
                  <c:v>1.25</c:v>
                </c:pt>
                <c:pt idx="21">
                  <c:v>1.5</c:v>
                </c:pt>
                <c:pt idx="22">
                  <c:v>1.75</c:v>
                </c:pt>
                <c:pt idx="23">
                  <c:v>2</c:v>
                </c:pt>
                <c:pt idx="24">
                  <c:v>2.25</c:v>
                </c:pt>
                <c:pt idx="25">
                  <c:v>2.5</c:v>
                </c:pt>
                <c:pt idx="26">
                  <c:v>2.75</c:v>
                </c:pt>
                <c:pt idx="27">
                  <c:v>3</c:v>
                </c:pt>
                <c:pt idx="28">
                  <c:v>3.25</c:v>
                </c:pt>
                <c:pt idx="29">
                  <c:v>3.5</c:v>
                </c:pt>
                <c:pt idx="30">
                  <c:v>3.75</c:v>
                </c:pt>
              </c:numCache>
            </c:numRef>
          </c:xVal>
          <c:yVal>
            <c:numRef>
              <c:f>КвадратноеУравн!$C$27:$C$57</c:f>
              <c:numCache>
                <c:formatCode>0.0</c:formatCode>
                <c:ptCount val="31"/>
                <c:pt idx="0">
                  <c:v>14.0625</c:v>
                </c:pt>
                <c:pt idx="1">
                  <c:v>12.25</c:v>
                </c:pt>
                <c:pt idx="2">
                  <c:v>10.5625</c:v>
                </c:pt>
                <c:pt idx="3">
                  <c:v>9</c:v>
                </c:pt>
                <c:pt idx="4">
                  <c:v>7.5625</c:v>
                </c:pt>
                <c:pt idx="5">
                  <c:v>6.25</c:v>
                </c:pt>
                <c:pt idx="6">
                  <c:v>5.0625</c:v>
                </c:pt>
                <c:pt idx="7">
                  <c:v>4</c:v>
                </c:pt>
                <c:pt idx="8">
                  <c:v>3.0625</c:v>
                </c:pt>
                <c:pt idx="9">
                  <c:v>2.25</c:v>
                </c:pt>
                <c:pt idx="10">
                  <c:v>1.5625</c:v>
                </c:pt>
                <c:pt idx="11">
                  <c:v>1</c:v>
                </c:pt>
                <c:pt idx="12">
                  <c:v>0.5625</c:v>
                </c:pt>
                <c:pt idx="13">
                  <c:v>0.25</c:v>
                </c:pt>
                <c:pt idx="14">
                  <c:v>6.25E-2</c:v>
                </c:pt>
                <c:pt idx="15">
                  <c:v>0</c:v>
                </c:pt>
                <c:pt idx="16">
                  <c:v>6.25E-2</c:v>
                </c:pt>
                <c:pt idx="17">
                  <c:v>0.25</c:v>
                </c:pt>
                <c:pt idx="18">
                  <c:v>0.5625</c:v>
                </c:pt>
                <c:pt idx="19">
                  <c:v>1</c:v>
                </c:pt>
                <c:pt idx="20">
                  <c:v>1.5625</c:v>
                </c:pt>
                <c:pt idx="21">
                  <c:v>2.25</c:v>
                </c:pt>
                <c:pt idx="22">
                  <c:v>3.0625</c:v>
                </c:pt>
                <c:pt idx="23">
                  <c:v>4</c:v>
                </c:pt>
                <c:pt idx="24">
                  <c:v>5.0625</c:v>
                </c:pt>
                <c:pt idx="25">
                  <c:v>6.25</c:v>
                </c:pt>
                <c:pt idx="26">
                  <c:v>7.5625</c:v>
                </c:pt>
                <c:pt idx="27">
                  <c:v>9</c:v>
                </c:pt>
                <c:pt idx="28">
                  <c:v>10.5625</c:v>
                </c:pt>
                <c:pt idx="29">
                  <c:v>12.25</c:v>
                </c:pt>
                <c:pt idx="30">
                  <c:v>14.0625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КвадратноеУравн!$D$26</c:f>
              <c:strCache>
                <c:ptCount val="1"/>
                <c:pt idx="0">
                  <c:v>y-зеркальный</c:v>
                </c:pt>
              </c:strCache>
            </c:strRef>
          </c:tx>
          <c:marker>
            <c:symbol val="circle"/>
            <c:size val="5"/>
          </c:marker>
          <c:xVal>
            <c:numRef>
              <c:f>КвадратноеУравн!$B$27:$B$57</c:f>
              <c:numCache>
                <c:formatCode>General</c:formatCode>
                <c:ptCount val="31"/>
                <c:pt idx="0">
                  <c:v>-3.75</c:v>
                </c:pt>
                <c:pt idx="1">
                  <c:v>-3.5</c:v>
                </c:pt>
                <c:pt idx="2">
                  <c:v>-3.25</c:v>
                </c:pt>
                <c:pt idx="3">
                  <c:v>-3</c:v>
                </c:pt>
                <c:pt idx="4">
                  <c:v>-2.75</c:v>
                </c:pt>
                <c:pt idx="5">
                  <c:v>-2.5</c:v>
                </c:pt>
                <c:pt idx="6">
                  <c:v>-2.25</c:v>
                </c:pt>
                <c:pt idx="7">
                  <c:v>-2</c:v>
                </c:pt>
                <c:pt idx="8">
                  <c:v>-1.75</c:v>
                </c:pt>
                <c:pt idx="9">
                  <c:v>-1.5</c:v>
                </c:pt>
                <c:pt idx="10">
                  <c:v>-1.25</c:v>
                </c:pt>
                <c:pt idx="11">
                  <c:v>-1</c:v>
                </c:pt>
                <c:pt idx="12">
                  <c:v>-0.75</c:v>
                </c:pt>
                <c:pt idx="13">
                  <c:v>-0.5</c:v>
                </c:pt>
                <c:pt idx="14">
                  <c:v>-0.25</c:v>
                </c:pt>
                <c:pt idx="15">
                  <c:v>0</c:v>
                </c:pt>
                <c:pt idx="16">
                  <c:v>0.25</c:v>
                </c:pt>
                <c:pt idx="17">
                  <c:v>0.5</c:v>
                </c:pt>
                <c:pt idx="18">
                  <c:v>0.75</c:v>
                </c:pt>
                <c:pt idx="19">
                  <c:v>1</c:v>
                </c:pt>
                <c:pt idx="20">
                  <c:v>1.25</c:v>
                </c:pt>
                <c:pt idx="21">
                  <c:v>1.5</c:v>
                </c:pt>
                <c:pt idx="22">
                  <c:v>1.75</c:v>
                </c:pt>
                <c:pt idx="23">
                  <c:v>2</c:v>
                </c:pt>
                <c:pt idx="24">
                  <c:v>2.25</c:v>
                </c:pt>
                <c:pt idx="25">
                  <c:v>2.5</c:v>
                </c:pt>
                <c:pt idx="26">
                  <c:v>2.75</c:v>
                </c:pt>
                <c:pt idx="27">
                  <c:v>3</c:v>
                </c:pt>
                <c:pt idx="28">
                  <c:v>3.25</c:v>
                </c:pt>
                <c:pt idx="29">
                  <c:v>3.5</c:v>
                </c:pt>
                <c:pt idx="30">
                  <c:v>3.75</c:v>
                </c:pt>
              </c:numCache>
            </c:numRef>
          </c:xVal>
          <c:yVal>
            <c:numRef>
              <c:f>КвадратноеУравн!$D$27:$D$57</c:f>
              <c:numCache>
                <c:formatCode>0.0</c:formatCode>
                <c:ptCount val="31"/>
                <c:pt idx="0">
                  <c:v>-14.0625</c:v>
                </c:pt>
                <c:pt idx="1">
                  <c:v>-12.25</c:v>
                </c:pt>
                <c:pt idx="2">
                  <c:v>-10.5625</c:v>
                </c:pt>
                <c:pt idx="3">
                  <c:v>-9</c:v>
                </c:pt>
                <c:pt idx="4">
                  <c:v>-7.5625</c:v>
                </c:pt>
                <c:pt idx="5">
                  <c:v>-6.25</c:v>
                </c:pt>
                <c:pt idx="6">
                  <c:v>-5.0625</c:v>
                </c:pt>
                <c:pt idx="7">
                  <c:v>-4</c:v>
                </c:pt>
                <c:pt idx="8">
                  <c:v>-3.0625</c:v>
                </c:pt>
                <c:pt idx="9">
                  <c:v>-2.25</c:v>
                </c:pt>
                <c:pt idx="10">
                  <c:v>-1.5625</c:v>
                </c:pt>
                <c:pt idx="11">
                  <c:v>-1</c:v>
                </c:pt>
                <c:pt idx="12">
                  <c:v>-0.5625</c:v>
                </c:pt>
                <c:pt idx="13">
                  <c:v>-0.25</c:v>
                </c:pt>
                <c:pt idx="14">
                  <c:v>-6.25E-2</c:v>
                </c:pt>
                <c:pt idx="15">
                  <c:v>0</c:v>
                </c:pt>
                <c:pt idx="16">
                  <c:v>-6.25E-2</c:v>
                </c:pt>
                <c:pt idx="17">
                  <c:v>-0.25</c:v>
                </c:pt>
                <c:pt idx="18">
                  <c:v>-0.5625</c:v>
                </c:pt>
                <c:pt idx="19">
                  <c:v>-1</c:v>
                </c:pt>
                <c:pt idx="20">
                  <c:v>-1.5625</c:v>
                </c:pt>
                <c:pt idx="21">
                  <c:v>-2.25</c:v>
                </c:pt>
                <c:pt idx="22">
                  <c:v>-3.0625</c:v>
                </c:pt>
                <c:pt idx="23">
                  <c:v>-4</c:v>
                </c:pt>
                <c:pt idx="24">
                  <c:v>-5.0625</c:v>
                </c:pt>
                <c:pt idx="25">
                  <c:v>-6.25</c:v>
                </c:pt>
                <c:pt idx="26">
                  <c:v>-7.5625</c:v>
                </c:pt>
                <c:pt idx="27">
                  <c:v>-9</c:v>
                </c:pt>
                <c:pt idx="28">
                  <c:v>-10.5625</c:v>
                </c:pt>
                <c:pt idx="29">
                  <c:v>-12.25</c:v>
                </c:pt>
                <c:pt idx="30">
                  <c:v>-14.0625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48608"/>
        <c:axId val="36587776"/>
      </c:scatterChart>
      <c:valAx>
        <c:axId val="3654860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crossAx val="36587776"/>
        <c:crosses val="autoZero"/>
        <c:crossBetween val="midCat"/>
      </c:valAx>
      <c:valAx>
        <c:axId val="3658777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365486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cat>
            <c:numRef>
              <c:f>ЭкстремумКвадрУр!$A$13:$A$29</c:f>
              <c:numCache>
                <c:formatCode>General</c:formatCode>
                <c:ptCount val="17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ЭкстремумКвадрУр!$B$13:$B$29</c:f>
              <c:numCache>
                <c:formatCode>General</c:formatCode>
                <c:ptCount val="17"/>
                <c:pt idx="0">
                  <c:v>100</c:v>
                </c:pt>
                <c:pt idx="1">
                  <c:v>81</c:v>
                </c:pt>
                <c:pt idx="2">
                  <c:v>64</c:v>
                </c:pt>
                <c:pt idx="3">
                  <c:v>49</c:v>
                </c:pt>
                <c:pt idx="4">
                  <c:v>36</c:v>
                </c:pt>
                <c:pt idx="5">
                  <c:v>25</c:v>
                </c:pt>
                <c:pt idx="6">
                  <c:v>16</c:v>
                </c:pt>
                <c:pt idx="7">
                  <c:v>9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4</c:v>
                </c:pt>
                <c:pt idx="13">
                  <c:v>9</c:v>
                </c:pt>
                <c:pt idx="14">
                  <c:v>16</c:v>
                </c:pt>
                <c:pt idx="15">
                  <c:v>25</c:v>
                </c:pt>
                <c:pt idx="16">
                  <c:v>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86240"/>
        <c:axId val="41726336"/>
      </c:lineChart>
      <c:catAx>
        <c:axId val="4058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726336"/>
        <c:crosses val="autoZero"/>
        <c:auto val="1"/>
        <c:lblAlgn val="ctr"/>
        <c:lblOffset val="100"/>
        <c:noMultiLvlLbl val="0"/>
      </c:catAx>
      <c:valAx>
        <c:axId val="41726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5862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219074</xdr:colOff>
      <xdr:row>24</xdr:row>
      <xdr:rowOff>57149</xdr:rowOff>
    </xdr:from>
    <xdr:to>
      <xdr:col>13</xdr:col>
      <xdr:colOff>400049</xdr:colOff>
      <xdr:row>47</xdr:row>
      <xdr:rowOff>104774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285749</xdr:colOff>
      <xdr:row>9</xdr:row>
      <xdr:rowOff>57150</xdr:rowOff>
    </xdr:from>
    <xdr:to>
      <xdr:col>17</xdr:col>
      <xdr:colOff>523874</xdr:colOff>
      <xdr:row>31</xdr:row>
      <xdr:rowOff>104775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A26:D57" totalsRowShown="0">
  <autoFilter ref="A26:D57"/>
  <tableColumns count="4">
    <tableColumn id="1" name="№" dataDxfId="3">
      <calculatedColumnFormula>ROW()-ROW($A$26)</calculatedColumnFormula>
    </tableColumn>
    <tableColumn id="2" name="x">
      <calculatedColumnFormula>$B$22+$B$21*(A27-1)</calculatedColumnFormula>
    </tableColumn>
    <tableColumn id="3" name="y" dataDxfId="2">
      <calculatedColumnFormula>$B$6*B27*B27+$C$6*B27+$D$6</calculatedColumnFormula>
    </tableColumn>
    <tableColumn id="4" name="y-зеркальный" dataDxfId="1">
      <calculatedColumnFormula>$H$22*B27*B27+$I$22*B27+$J$22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xcel2.ru/articles/podbor-parametra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xcel2.ru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38"/>
  <sheetViews>
    <sheetView tabSelected="1" workbookViewId="0">
      <selection activeCell="O18" sqref="O18"/>
    </sheetView>
  </sheetViews>
  <sheetFormatPr defaultRowHeight="15" x14ac:dyDescent="0.25"/>
  <cols>
    <col min="1" max="1" width="25.85546875" customWidth="1"/>
    <col min="2" max="2" width="9.85546875" customWidth="1"/>
    <col min="270" max="270" width="10" customWidth="1"/>
    <col min="351" max="351" width="8.5703125" customWidth="1"/>
  </cols>
  <sheetData>
    <row r="1" spans="1:8" ht="26.25" x14ac:dyDescent="0.25">
      <c r="A1" s="53" t="s">
        <v>82</v>
      </c>
      <c r="B1" s="53"/>
      <c r="C1" s="53"/>
      <c r="D1" s="53"/>
      <c r="E1" s="53"/>
      <c r="F1" s="53"/>
      <c r="G1" s="53"/>
    </row>
    <row r="2" spans="1:8" ht="15.75" x14ac:dyDescent="0.25">
      <c r="A2" s="56" t="s">
        <v>83</v>
      </c>
      <c r="B2" s="54"/>
      <c r="C2" s="54"/>
      <c r="D2" s="54"/>
      <c r="E2" s="54"/>
      <c r="F2" s="54"/>
      <c r="G2" s="54"/>
    </row>
    <row r="3" spans="1:8" ht="18.75" x14ac:dyDescent="0.25">
      <c r="A3" s="55" t="s">
        <v>84</v>
      </c>
      <c r="B3" s="55"/>
      <c r="C3" s="55"/>
      <c r="D3" s="55"/>
      <c r="E3" s="55"/>
      <c r="F3" s="55"/>
      <c r="G3" s="55"/>
    </row>
    <row r="4" spans="1:8" ht="28.5" x14ac:dyDescent="0.25">
      <c r="A4" s="12" t="s">
        <v>5</v>
      </c>
      <c r="B4" s="5"/>
      <c r="C4" s="5"/>
      <c r="D4" s="5"/>
      <c r="E4" s="5"/>
      <c r="F4" s="5"/>
      <c r="G4" s="5"/>
      <c r="H4" s="5"/>
    </row>
    <row r="5" spans="1:8" x14ac:dyDescent="0.25">
      <c r="A5" s="4" t="s">
        <v>32</v>
      </c>
    </row>
    <row r="7" spans="1:8" x14ac:dyDescent="0.25">
      <c r="A7" s="28" t="s">
        <v>33</v>
      </c>
      <c r="B7" s="28" t="s">
        <v>34</v>
      </c>
    </row>
    <row r="8" spans="1:8" x14ac:dyDescent="0.25">
      <c r="A8" s="1" t="s">
        <v>29</v>
      </c>
      <c r="B8" s="1">
        <v>3</v>
      </c>
    </row>
    <row r="9" spans="1:8" x14ac:dyDescent="0.25">
      <c r="A9" s="39" t="s">
        <v>31</v>
      </c>
      <c r="B9" s="39"/>
    </row>
    <row r="10" spans="1:8" x14ac:dyDescent="0.25">
      <c r="A10" s="1" t="s">
        <v>36</v>
      </c>
      <c r="B10" s="1">
        <f>2*B8+3*B9</f>
        <v>6</v>
      </c>
    </row>
    <row r="11" spans="1:8" x14ac:dyDescent="0.25">
      <c r="A11" s="27" t="s">
        <v>35</v>
      </c>
      <c r="B11" s="27">
        <v>21</v>
      </c>
    </row>
    <row r="13" spans="1:8" x14ac:dyDescent="0.25">
      <c r="A13" s="4" t="s">
        <v>44</v>
      </c>
    </row>
    <row r="14" spans="1:8" x14ac:dyDescent="0.25">
      <c r="A14" t="s">
        <v>45</v>
      </c>
    </row>
    <row r="15" spans="1:8" x14ac:dyDescent="0.25">
      <c r="A15" t="s">
        <v>46</v>
      </c>
    </row>
    <row r="16" spans="1:8" x14ac:dyDescent="0.25">
      <c r="A16" t="s">
        <v>47</v>
      </c>
    </row>
    <row r="17" spans="1:3" x14ac:dyDescent="0.25">
      <c r="A17" s="37" t="s">
        <v>48</v>
      </c>
      <c r="B17" s="37"/>
      <c r="C17" s="37"/>
    </row>
    <row r="18" spans="1:3" x14ac:dyDescent="0.25">
      <c r="A18" t="s">
        <v>49</v>
      </c>
    </row>
    <row r="21" spans="1:3" x14ac:dyDescent="0.25">
      <c r="A21" s="4" t="s">
        <v>37</v>
      </c>
    </row>
    <row r="22" spans="1:3" x14ac:dyDescent="0.25">
      <c r="A22" s="4" t="s">
        <v>41</v>
      </c>
    </row>
    <row r="23" spans="1:3" x14ac:dyDescent="0.25">
      <c r="A23" s="4"/>
    </row>
    <row r="24" spans="1:3" x14ac:dyDescent="0.25">
      <c r="A24" s="28" t="s">
        <v>38</v>
      </c>
      <c r="B24" s="28" t="s">
        <v>34</v>
      </c>
    </row>
    <row r="25" spans="1:3" x14ac:dyDescent="0.25">
      <c r="A25" s="39" t="s">
        <v>30</v>
      </c>
      <c r="B25" s="39">
        <v>-5</v>
      </c>
    </row>
    <row r="26" spans="1:3" x14ac:dyDescent="0.25">
      <c r="A26" s="1" t="s">
        <v>40</v>
      </c>
      <c r="B26" s="1">
        <f>B25*B25+2*B25-3</f>
        <v>12</v>
      </c>
    </row>
    <row r="27" spans="1:3" x14ac:dyDescent="0.25">
      <c r="A27" s="27" t="s">
        <v>39</v>
      </c>
      <c r="B27" s="27">
        <v>0</v>
      </c>
    </row>
    <row r="29" spans="1:3" x14ac:dyDescent="0.25">
      <c r="A29" t="s">
        <v>42</v>
      </c>
    </row>
    <row r="33" spans="1:2" x14ac:dyDescent="0.25">
      <c r="A33" s="28" t="s">
        <v>38</v>
      </c>
      <c r="B33" s="28" t="s">
        <v>34</v>
      </c>
    </row>
    <row r="34" spans="1:2" x14ac:dyDescent="0.25">
      <c r="A34" s="39" t="s">
        <v>30</v>
      </c>
      <c r="B34" s="39">
        <v>0</v>
      </c>
    </row>
    <row r="35" spans="1:2" x14ac:dyDescent="0.25">
      <c r="A35" s="1" t="s">
        <v>40</v>
      </c>
      <c r="B35" s="1">
        <f>B34*B34+2*B34-3</f>
        <v>-3</v>
      </c>
    </row>
    <row r="36" spans="1:2" x14ac:dyDescent="0.25">
      <c r="A36" s="27" t="s">
        <v>39</v>
      </c>
      <c r="B36" s="27">
        <v>0</v>
      </c>
    </row>
    <row r="38" spans="1:2" x14ac:dyDescent="0.25">
      <c r="A38" t="s">
        <v>43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6" customWidth="1"/>
    <col min="2" max="16384" width="9.140625" style="6" hidden="1"/>
  </cols>
  <sheetData>
    <row r="1" spans="1:7" ht="36.75" customHeight="1" x14ac:dyDescent="0.25">
      <c r="A1" s="52" t="s">
        <v>79</v>
      </c>
      <c r="B1" s="52"/>
      <c r="C1" s="52"/>
      <c r="D1" s="52"/>
      <c r="E1" s="52"/>
      <c r="F1" s="52"/>
      <c r="G1" s="52"/>
    </row>
    <row r="2" spans="1:7" ht="107.25" customHeight="1" x14ac:dyDescent="0.25">
      <c r="A2" s="51" t="s">
        <v>80</v>
      </c>
    </row>
    <row r="3" spans="1:7" ht="105" customHeight="1" x14ac:dyDescent="0.25">
      <c r="A3" s="51" t="s">
        <v>81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6" customWidth="1"/>
    <col min="2" max="16384" width="9.140625" style="6" hidden="1"/>
  </cols>
  <sheetData>
    <row r="1" spans="1:7" ht="36.75" customHeight="1" x14ac:dyDescent="0.25">
      <c r="A1" s="52" t="s">
        <v>79</v>
      </c>
      <c r="B1" s="52"/>
      <c r="C1" s="52"/>
      <c r="D1" s="52"/>
      <c r="E1" s="52"/>
      <c r="F1" s="52"/>
      <c r="G1" s="52"/>
    </row>
    <row r="2" spans="1:7" ht="107.25" customHeight="1" x14ac:dyDescent="0.25">
      <c r="A2" s="51" t="s">
        <v>80</v>
      </c>
    </row>
    <row r="3" spans="1:7" ht="105" customHeight="1" x14ac:dyDescent="0.25">
      <c r="A3" s="51" t="s">
        <v>81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J23"/>
  <sheetViews>
    <sheetView zoomScaleNormal="100" zoomScaleSheetLayoutView="90" workbookViewId="0">
      <selection activeCell="A6" sqref="A6"/>
    </sheetView>
  </sheetViews>
  <sheetFormatPr defaultRowHeight="15" x14ac:dyDescent="0.25"/>
  <cols>
    <col min="1" max="1" width="5.7109375" style="13" bestFit="1" customWidth="1"/>
    <col min="2" max="2" width="33.42578125" style="13" customWidth="1"/>
    <col min="3" max="3" width="18" style="13" customWidth="1"/>
    <col min="4" max="256" width="9.140625" style="13"/>
    <col min="257" max="257" width="5.7109375" style="13" bestFit="1" customWidth="1"/>
    <col min="258" max="258" width="33.42578125" style="13" customWidth="1"/>
    <col min="259" max="259" width="18" style="13" customWidth="1"/>
    <col min="260" max="512" width="9.140625" style="13"/>
    <col min="513" max="513" width="5.7109375" style="13" bestFit="1" customWidth="1"/>
    <col min="514" max="514" width="33.42578125" style="13" customWidth="1"/>
    <col min="515" max="515" width="18" style="13" customWidth="1"/>
    <col min="516" max="768" width="9.140625" style="13"/>
    <col min="769" max="769" width="5.7109375" style="13" bestFit="1" customWidth="1"/>
    <col min="770" max="770" width="33.42578125" style="13" customWidth="1"/>
    <col min="771" max="771" width="18" style="13" customWidth="1"/>
    <col min="772" max="1024" width="9.140625" style="13"/>
    <col min="1025" max="1025" width="5.7109375" style="13" bestFit="1" customWidth="1"/>
    <col min="1026" max="1026" width="33.42578125" style="13" customWidth="1"/>
    <col min="1027" max="1027" width="18" style="13" customWidth="1"/>
    <col min="1028" max="1280" width="9.140625" style="13"/>
    <col min="1281" max="1281" width="5.7109375" style="13" bestFit="1" customWidth="1"/>
    <col min="1282" max="1282" width="33.42578125" style="13" customWidth="1"/>
    <col min="1283" max="1283" width="18" style="13" customWidth="1"/>
    <col min="1284" max="1536" width="9.140625" style="13"/>
    <col min="1537" max="1537" width="5.7109375" style="13" bestFit="1" customWidth="1"/>
    <col min="1538" max="1538" width="33.42578125" style="13" customWidth="1"/>
    <col min="1539" max="1539" width="18" style="13" customWidth="1"/>
    <col min="1540" max="1792" width="9.140625" style="13"/>
    <col min="1793" max="1793" width="5.7109375" style="13" bestFit="1" customWidth="1"/>
    <col min="1794" max="1794" width="33.42578125" style="13" customWidth="1"/>
    <col min="1795" max="1795" width="18" style="13" customWidth="1"/>
    <col min="1796" max="2048" width="9.140625" style="13"/>
    <col min="2049" max="2049" width="5.7109375" style="13" bestFit="1" customWidth="1"/>
    <col min="2050" max="2050" width="33.42578125" style="13" customWidth="1"/>
    <col min="2051" max="2051" width="18" style="13" customWidth="1"/>
    <col min="2052" max="2304" width="9.140625" style="13"/>
    <col min="2305" max="2305" width="5.7109375" style="13" bestFit="1" customWidth="1"/>
    <col min="2306" max="2306" width="33.42578125" style="13" customWidth="1"/>
    <col min="2307" max="2307" width="18" style="13" customWidth="1"/>
    <col min="2308" max="2560" width="9.140625" style="13"/>
    <col min="2561" max="2561" width="5.7109375" style="13" bestFit="1" customWidth="1"/>
    <col min="2562" max="2562" width="33.42578125" style="13" customWidth="1"/>
    <col min="2563" max="2563" width="18" style="13" customWidth="1"/>
    <col min="2564" max="2816" width="9.140625" style="13"/>
    <col min="2817" max="2817" width="5.7109375" style="13" bestFit="1" customWidth="1"/>
    <col min="2818" max="2818" width="33.42578125" style="13" customWidth="1"/>
    <col min="2819" max="2819" width="18" style="13" customWidth="1"/>
    <col min="2820" max="3072" width="9.140625" style="13"/>
    <col min="3073" max="3073" width="5.7109375" style="13" bestFit="1" customWidth="1"/>
    <col min="3074" max="3074" width="33.42578125" style="13" customWidth="1"/>
    <col min="3075" max="3075" width="18" style="13" customWidth="1"/>
    <col min="3076" max="3328" width="9.140625" style="13"/>
    <col min="3329" max="3329" width="5.7109375" style="13" bestFit="1" customWidth="1"/>
    <col min="3330" max="3330" width="33.42578125" style="13" customWidth="1"/>
    <col min="3331" max="3331" width="18" style="13" customWidth="1"/>
    <col min="3332" max="3584" width="9.140625" style="13"/>
    <col min="3585" max="3585" width="5.7109375" style="13" bestFit="1" customWidth="1"/>
    <col min="3586" max="3586" width="33.42578125" style="13" customWidth="1"/>
    <col min="3587" max="3587" width="18" style="13" customWidth="1"/>
    <col min="3588" max="3840" width="9.140625" style="13"/>
    <col min="3841" max="3841" width="5.7109375" style="13" bestFit="1" customWidth="1"/>
    <col min="3842" max="3842" width="33.42578125" style="13" customWidth="1"/>
    <col min="3843" max="3843" width="18" style="13" customWidth="1"/>
    <col min="3844" max="4096" width="9.140625" style="13"/>
    <col min="4097" max="4097" width="5.7109375" style="13" bestFit="1" customWidth="1"/>
    <col min="4098" max="4098" width="33.42578125" style="13" customWidth="1"/>
    <col min="4099" max="4099" width="18" style="13" customWidth="1"/>
    <col min="4100" max="4352" width="9.140625" style="13"/>
    <col min="4353" max="4353" width="5.7109375" style="13" bestFit="1" customWidth="1"/>
    <col min="4354" max="4354" width="33.42578125" style="13" customWidth="1"/>
    <col min="4355" max="4355" width="18" style="13" customWidth="1"/>
    <col min="4356" max="4608" width="9.140625" style="13"/>
    <col min="4609" max="4609" width="5.7109375" style="13" bestFit="1" customWidth="1"/>
    <col min="4610" max="4610" width="33.42578125" style="13" customWidth="1"/>
    <col min="4611" max="4611" width="18" style="13" customWidth="1"/>
    <col min="4612" max="4864" width="9.140625" style="13"/>
    <col min="4865" max="4865" width="5.7109375" style="13" bestFit="1" customWidth="1"/>
    <col min="4866" max="4866" width="33.42578125" style="13" customWidth="1"/>
    <col min="4867" max="4867" width="18" style="13" customWidth="1"/>
    <col min="4868" max="5120" width="9.140625" style="13"/>
    <col min="5121" max="5121" width="5.7109375" style="13" bestFit="1" customWidth="1"/>
    <col min="5122" max="5122" width="33.42578125" style="13" customWidth="1"/>
    <col min="5123" max="5123" width="18" style="13" customWidth="1"/>
    <col min="5124" max="5376" width="9.140625" style="13"/>
    <col min="5377" max="5377" width="5.7109375" style="13" bestFit="1" customWidth="1"/>
    <col min="5378" max="5378" width="33.42578125" style="13" customWidth="1"/>
    <col min="5379" max="5379" width="18" style="13" customWidth="1"/>
    <col min="5380" max="5632" width="9.140625" style="13"/>
    <col min="5633" max="5633" width="5.7109375" style="13" bestFit="1" customWidth="1"/>
    <col min="5634" max="5634" width="33.42578125" style="13" customWidth="1"/>
    <col min="5635" max="5635" width="18" style="13" customWidth="1"/>
    <col min="5636" max="5888" width="9.140625" style="13"/>
    <col min="5889" max="5889" width="5.7109375" style="13" bestFit="1" customWidth="1"/>
    <col min="5890" max="5890" width="33.42578125" style="13" customWidth="1"/>
    <col min="5891" max="5891" width="18" style="13" customWidth="1"/>
    <col min="5892" max="6144" width="9.140625" style="13"/>
    <col min="6145" max="6145" width="5.7109375" style="13" bestFit="1" customWidth="1"/>
    <col min="6146" max="6146" width="33.42578125" style="13" customWidth="1"/>
    <col min="6147" max="6147" width="18" style="13" customWidth="1"/>
    <col min="6148" max="6400" width="9.140625" style="13"/>
    <col min="6401" max="6401" width="5.7109375" style="13" bestFit="1" customWidth="1"/>
    <col min="6402" max="6402" width="33.42578125" style="13" customWidth="1"/>
    <col min="6403" max="6403" width="18" style="13" customWidth="1"/>
    <col min="6404" max="6656" width="9.140625" style="13"/>
    <col min="6657" max="6657" width="5.7109375" style="13" bestFit="1" customWidth="1"/>
    <col min="6658" max="6658" width="33.42578125" style="13" customWidth="1"/>
    <col min="6659" max="6659" width="18" style="13" customWidth="1"/>
    <col min="6660" max="6912" width="9.140625" style="13"/>
    <col min="6913" max="6913" width="5.7109375" style="13" bestFit="1" customWidth="1"/>
    <col min="6914" max="6914" width="33.42578125" style="13" customWidth="1"/>
    <col min="6915" max="6915" width="18" style="13" customWidth="1"/>
    <col min="6916" max="7168" width="9.140625" style="13"/>
    <col min="7169" max="7169" width="5.7109375" style="13" bestFit="1" customWidth="1"/>
    <col min="7170" max="7170" width="33.42578125" style="13" customWidth="1"/>
    <col min="7171" max="7171" width="18" style="13" customWidth="1"/>
    <col min="7172" max="7424" width="9.140625" style="13"/>
    <col min="7425" max="7425" width="5.7109375" style="13" bestFit="1" customWidth="1"/>
    <col min="7426" max="7426" width="33.42578125" style="13" customWidth="1"/>
    <col min="7427" max="7427" width="18" style="13" customWidth="1"/>
    <col min="7428" max="7680" width="9.140625" style="13"/>
    <col min="7681" max="7681" width="5.7109375" style="13" bestFit="1" customWidth="1"/>
    <col min="7682" max="7682" width="33.42578125" style="13" customWidth="1"/>
    <col min="7683" max="7683" width="18" style="13" customWidth="1"/>
    <col min="7684" max="7936" width="9.140625" style="13"/>
    <col min="7937" max="7937" width="5.7109375" style="13" bestFit="1" customWidth="1"/>
    <col min="7938" max="7938" width="33.42578125" style="13" customWidth="1"/>
    <col min="7939" max="7939" width="18" style="13" customWidth="1"/>
    <col min="7940" max="8192" width="9.140625" style="13"/>
    <col min="8193" max="8193" width="5.7109375" style="13" bestFit="1" customWidth="1"/>
    <col min="8194" max="8194" width="33.42578125" style="13" customWidth="1"/>
    <col min="8195" max="8195" width="18" style="13" customWidth="1"/>
    <col min="8196" max="8448" width="9.140625" style="13"/>
    <col min="8449" max="8449" width="5.7109375" style="13" bestFit="1" customWidth="1"/>
    <col min="8450" max="8450" width="33.42578125" style="13" customWidth="1"/>
    <col min="8451" max="8451" width="18" style="13" customWidth="1"/>
    <col min="8452" max="8704" width="9.140625" style="13"/>
    <col min="8705" max="8705" width="5.7109375" style="13" bestFit="1" customWidth="1"/>
    <col min="8706" max="8706" width="33.42578125" style="13" customWidth="1"/>
    <col min="8707" max="8707" width="18" style="13" customWidth="1"/>
    <col min="8708" max="8960" width="9.140625" style="13"/>
    <col min="8961" max="8961" width="5.7109375" style="13" bestFit="1" customWidth="1"/>
    <col min="8962" max="8962" width="33.42578125" style="13" customWidth="1"/>
    <col min="8963" max="8963" width="18" style="13" customWidth="1"/>
    <col min="8964" max="9216" width="9.140625" style="13"/>
    <col min="9217" max="9217" width="5.7109375" style="13" bestFit="1" customWidth="1"/>
    <col min="9218" max="9218" width="33.42578125" style="13" customWidth="1"/>
    <col min="9219" max="9219" width="18" style="13" customWidth="1"/>
    <col min="9220" max="9472" width="9.140625" style="13"/>
    <col min="9473" max="9473" width="5.7109375" style="13" bestFit="1" customWidth="1"/>
    <col min="9474" max="9474" width="33.42578125" style="13" customWidth="1"/>
    <col min="9475" max="9475" width="18" style="13" customWidth="1"/>
    <col min="9476" max="9728" width="9.140625" style="13"/>
    <col min="9729" max="9729" width="5.7109375" style="13" bestFit="1" customWidth="1"/>
    <col min="9730" max="9730" width="33.42578125" style="13" customWidth="1"/>
    <col min="9731" max="9731" width="18" style="13" customWidth="1"/>
    <col min="9732" max="9984" width="9.140625" style="13"/>
    <col min="9985" max="9985" width="5.7109375" style="13" bestFit="1" customWidth="1"/>
    <col min="9986" max="9986" width="33.42578125" style="13" customWidth="1"/>
    <col min="9987" max="9987" width="18" style="13" customWidth="1"/>
    <col min="9988" max="10240" width="9.140625" style="13"/>
    <col min="10241" max="10241" width="5.7109375" style="13" bestFit="1" customWidth="1"/>
    <col min="10242" max="10242" width="33.42578125" style="13" customWidth="1"/>
    <col min="10243" max="10243" width="18" style="13" customWidth="1"/>
    <col min="10244" max="10496" width="9.140625" style="13"/>
    <col min="10497" max="10497" width="5.7109375" style="13" bestFit="1" customWidth="1"/>
    <col min="10498" max="10498" width="33.42578125" style="13" customWidth="1"/>
    <col min="10499" max="10499" width="18" style="13" customWidth="1"/>
    <col min="10500" max="10752" width="9.140625" style="13"/>
    <col min="10753" max="10753" width="5.7109375" style="13" bestFit="1" customWidth="1"/>
    <col min="10754" max="10754" width="33.42578125" style="13" customWidth="1"/>
    <col min="10755" max="10755" width="18" style="13" customWidth="1"/>
    <col min="10756" max="11008" width="9.140625" style="13"/>
    <col min="11009" max="11009" width="5.7109375" style="13" bestFit="1" customWidth="1"/>
    <col min="11010" max="11010" width="33.42578125" style="13" customWidth="1"/>
    <col min="11011" max="11011" width="18" style="13" customWidth="1"/>
    <col min="11012" max="11264" width="9.140625" style="13"/>
    <col min="11265" max="11265" width="5.7109375" style="13" bestFit="1" customWidth="1"/>
    <col min="11266" max="11266" width="33.42578125" style="13" customWidth="1"/>
    <col min="11267" max="11267" width="18" style="13" customWidth="1"/>
    <col min="11268" max="11520" width="9.140625" style="13"/>
    <col min="11521" max="11521" width="5.7109375" style="13" bestFit="1" customWidth="1"/>
    <col min="11522" max="11522" width="33.42578125" style="13" customWidth="1"/>
    <col min="11523" max="11523" width="18" style="13" customWidth="1"/>
    <col min="11524" max="11776" width="9.140625" style="13"/>
    <col min="11777" max="11777" width="5.7109375" style="13" bestFit="1" customWidth="1"/>
    <col min="11778" max="11778" width="33.42578125" style="13" customWidth="1"/>
    <col min="11779" max="11779" width="18" style="13" customWidth="1"/>
    <col min="11780" max="12032" width="9.140625" style="13"/>
    <col min="12033" max="12033" width="5.7109375" style="13" bestFit="1" customWidth="1"/>
    <col min="12034" max="12034" width="33.42578125" style="13" customWidth="1"/>
    <col min="12035" max="12035" width="18" style="13" customWidth="1"/>
    <col min="12036" max="12288" width="9.140625" style="13"/>
    <col min="12289" max="12289" width="5.7109375" style="13" bestFit="1" customWidth="1"/>
    <col min="12290" max="12290" width="33.42578125" style="13" customWidth="1"/>
    <col min="12291" max="12291" width="18" style="13" customWidth="1"/>
    <col min="12292" max="12544" width="9.140625" style="13"/>
    <col min="12545" max="12545" width="5.7109375" style="13" bestFit="1" customWidth="1"/>
    <col min="12546" max="12546" width="33.42578125" style="13" customWidth="1"/>
    <col min="12547" max="12547" width="18" style="13" customWidth="1"/>
    <col min="12548" max="12800" width="9.140625" style="13"/>
    <col min="12801" max="12801" width="5.7109375" style="13" bestFit="1" customWidth="1"/>
    <col min="12802" max="12802" width="33.42578125" style="13" customWidth="1"/>
    <col min="12803" max="12803" width="18" style="13" customWidth="1"/>
    <col min="12804" max="13056" width="9.140625" style="13"/>
    <col min="13057" max="13057" width="5.7109375" style="13" bestFit="1" customWidth="1"/>
    <col min="13058" max="13058" width="33.42578125" style="13" customWidth="1"/>
    <col min="13059" max="13059" width="18" style="13" customWidth="1"/>
    <col min="13060" max="13312" width="9.140625" style="13"/>
    <col min="13313" max="13313" width="5.7109375" style="13" bestFit="1" customWidth="1"/>
    <col min="13314" max="13314" width="33.42578125" style="13" customWidth="1"/>
    <col min="13315" max="13315" width="18" style="13" customWidth="1"/>
    <col min="13316" max="13568" width="9.140625" style="13"/>
    <col min="13569" max="13569" width="5.7109375" style="13" bestFit="1" customWidth="1"/>
    <col min="13570" max="13570" width="33.42578125" style="13" customWidth="1"/>
    <col min="13571" max="13571" width="18" style="13" customWidth="1"/>
    <col min="13572" max="13824" width="9.140625" style="13"/>
    <col min="13825" max="13825" width="5.7109375" style="13" bestFit="1" customWidth="1"/>
    <col min="13826" max="13826" width="33.42578125" style="13" customWidth="1"/>
    <col min="13827" max="13827" width="18" style="13" customWidth="1"/>
    <col min="13828" max="14080" width="9.140625" style="13"/>
    <col min="14081" max="14081" width="5.7109375" style="13" bestFit="1" customWidth="1"/>
    <col min="14082" max="14082" width="33.42578125" style="13" customWidth="1"/>
    <col min="14083" max="14083" width="18" style="13" customWidth="1"/>
    <col min="14084" max="14336" width="9.140625" style="13"/>
    <col min="14337" max="14337" width="5.7109375" style="13" bestFit="1" customWidth="1"/>
    <col min="14338" max="14338" width="33.42578125" style="13" customWidth="1"/>
    <col min="14339" max="14339" width="18" style="13" customWidth="1"/>
    <col min="14340" max="14592" width="9.140625" style="13"/>
    <col min="14593" max="14593" width="5.7109375" style="13" bestFit="1" customWidth="1"/>
    <col min="14594" max="14594" width="33.42578125" style="13" customWidth="1"/>
    <col min="14595" max="14595" width="18" style="13" customWidth="1"/>
    <col min="14596" max="14848" width="9.140625" style="13"/>
    <col min="14849" max="14849" width="5.7109375" style="13" bestFit="1" customWidth="1"/>
    <col min="14850" max="14850" width="33.42578125" style="13" customWidth="1"/>
    <col min="14851" max="14851" width="18" style="13" customWidth="1"/>
    <col min="14852" max="15104" width="9.140625" style="13"/>
    <col min="15105" max="15105" width="5.7109375" style="13" bestFit="1" customWidth="1"/>
    <col min="15106" max="15106" width="33.42578125" style="13" customWidth="1"/>
    <col min="15107" max="15107" width="18" style="13" customWidth="1"/>
    <col min="15108" max="15360" width="9.140625" style="13"/>
    <col min="15361" max="15361" width="5.7109375" style="13" bestFit="1" customWidth="1"/>
    <col min="15362" max="15362" width="33.42578125" style="13" customWidth="1"/>
    <col min="15363" max="15363" width="18" style="13" customWidth="1"/>
    <col min="15364" max="15616" width="9.140625" style="13"/>
    <col min="15617" max="15617" width="5.7109375" style="13" bestFit="1" customWidth="1"/>
    <col min="15618" max="15618" width="33.42578125" style="13" customWidth="1"/>
    <col min="15619" max="15619" width="18" style="13" customWidth="1"/>
    <col min="15620" max="15872" width="9.140625" style="13"/>
    <col min="15873" max="15873" width="5.7109375" style="13" bestFit="1" customWidth="1"/>
    <col min="15874" max="15874" width="33.42578125" style="13" customWidth="1"/>
    <col min="15875" max="15875" width="18" style="13" customWidth="1"/>
    <col min="15876" max="16128" width="9.140625" style="13"/>
    <col min="16129" max="16129" width="5.7109375" style="13" bestFit="1" customWidth="1"/>
    <col min="16130" max="16130" width="33.42578125" style="13" customWidth="1"/>
    <col min="16131" max="16131" width="18" style="13" customWidth="1"/>
    <col min="16132" max="16384" width="9.140625" style="13"/>
  </cols>
  <sheetData>
    <row r="1" spans="1:10" ht="16.5" x14ac:dyDescent="0.3">
      <c r="A1" s="11" t="s">
        <v>4</v>
      </c>
      <c r="B1"/>
      <c r="C1"/>
      <c r="D1" s="7" t="s">
        <v>12</v>
      </c>
      <c r="E1" s="8"/>
      <c r="F1" s="9"/>
      <c r="G1" s="8"/>
      <c r="H1" s="10" t="s">
        <v>13</v>
      </c>
      <c r="I1"/>
      <c r="J1"/>
    </row>
    <row r="2" spans="1:10" x14ac:dyDescent="0.25">
      <c r="A2"/>
      <c r="B2"/>
      <c r="C2"/>
      <c r="D2"/>
      <c r="E2"/>
      <c r="F2"/>
      <c r="G2"/>
      <c r="H2"/>
      <c r="I2"/>
      <c r="J2"/>
    </row>
    <row r="3" spans="1:10" ht="28.5" x14ac:dyDescent="0.25">
      <c r="A3" s="12" t="s">
        <v>5</v>
      </c>
      <c r="B3" s="5"/>
      <c r="C3" s="5"/>
      <c r="D3" s="5"/>
      <c r="E3" s="5"/>
      <c r="F3" s="5"/>
      <c r="G3" s="5"/>
      <c r="H3" s="5"/>
      <c r="I3"/>
      <c r="J3"/>
    </row>
    <row r="4" spans="1:10" ht="36.75" customHeight="1" x14ac:dyDescent="0.25">
      <c r="A4" s="14" t="s">
        <v>14</v>
      </c>
      <c r="C4" s="14"/>
    </row>
    <row r="5" spans="1:10" ht="16.5" customHeight="1" x14ac:dyDescent="0.25">
      <c r="A5" s="34" t="s">
        <v>58</v>
      </c>
    </row>
    <row r="6" spans="1:10" x14ac:dyDescent="0.25">
      <c r="A6" s="25" t="s">
        <v>15</v>
      </c>
      <c r="B6" s="25" t="s">
        <v>16</v>
      </c>
      <c r="C6" s="26" t="s">
        <v>17</v>
      </c>
    </row>
    <row r="7" spans="1:10" x14ac:dyDescent="0.25">
      <c r="A7" s="15">
        <v>1</v>
      </c>
      <c r="B7" s="16" t="s">
        <v>18</v>
      </c>
      <c r="C7" s="17">
        <v>150000</v>
      </c>
    </row>
    <row r="8" spans="1:10" x14ac:dyDescent="0.25">
      <c r="A8" s="40">
        <v>2</v>
      </c>
      <c r="B8" s="35" t="s">
        <v>19</v>
      </c>
      <c r="C8" s="36">
        <v>20000</v>
      </c>
    </row>
    <row r="9" spans="1:10" x14ac:dyDescent="0.25">
      <c r="A9" s="15">
        <v>3</v>
      </c>
      <c r="B9" s="18" t="s">
        <v>20</v>
      </c>
      <c r="C9" s="17">
        <f>C8+C7</f>
        <v>170000</v>
      </c>
    </row>
    <row r="10" spans="1:10" x14ac:dyDescent="0.25">
      <c r="A10" s="15">
        <v>4</v>
      </c>
      <c r="B10" s="18" t="s">
        <v>21</v>
      </c>
      <c r="C10" s="19">
        <f>C9*0.18</f>
        <v>30600</v>
      </c>
    </row>
    <row r="11" spans="1:10" x14ac:dyDescent="0.25">
      <c r="A11" s="15">
        <v>5</v>
      </c>
      <c r="B11" s="20" t="s">
        <v>55</v>
      </c>
      <c r="C11" s="21">
        <f>SUM(C9:C10)</f>
        <v>200600</v>
      </c>
    </row>
    <row r="12" spans="1:10" x14ac:dyDescent="0.25">
      <c r="A12" s="22"/>
    </row>
    <row r="13" spans="1:10" x14ac:dyDescent="0.25">
      <c r="B13" s="32" t="s">
        <v>22</v>
      </c>
      <c r="C13" s="33">
        <v>200000</v>
      </c>
    </row>
    <row r="14" spans="1:10" x14ac:dyDescent="0.25">
      <c r="B14" s="23" t="s">
        <v>23</v>
      </c>
      <c r="C14" s="24">
        <f>C13-C11</f>
        <v>-600</v>
      </c>
    </row>
    <row r="17" spans="1:8" x14ac:dyDescent="0.25">
      <c r="A17" s="4" t="s">
        <v>9</v>
      </c>
    </row>
    <row r="18" spans="1:8" x14ac:dyDescent="0.25">
      <c r="A18" s="13" t="s">
        <v>24</v>
      </c>
    </row>
    <row r="19" spans="1:8" x14ac:dyDescent="0.25">
      <c r="A19" t="s">
        <v>25</v>
      </c>
    </row>
    <row r="20" spans="1:8" x14ac:dyDescent="0.25">
      <c r="A20" t="s">
        <v>26</v>
      </c>
    </row>
    <row r="21" spans="1:8" x14ac:dyDescent="0.25">
      <c r="A21" t="s">
        <v>27</v>
      </c>
    </row>
    <row r="22" spans="1:8" x14ac:dyDescent="0.25">
      <c r="A22" s="37" t="s">
        <v>56</v>
      </c>
      <c r="B22" s="38"/>
      <c r="C22" s="38"/>
      <c r="D22" s="38"/>
      <c r="E22" s="38"/>
      <c r="F22" s="38"/>
      <c r="G22" s="38"/>
      <c r="H22" s="38"/>
    </row>
    <row r="23" spans="1:8" x14ac:dyDescent="0.25">
      <c r="A23" t="s">
        <v>28</v>
      </c>
    </row>
  </sheetData>
  <conditionalFormatting sqref="B14:C14">
    <cfRule type="expression" dxfId="0" priority="1" stopIfTrue="1">
      <formula>$C$14</formula>
    </cfRule>
  </conditionalFormatting>
  <hyperlinks>
    <hyperlink ref="H1" r:id="rId1"/>
  </hyperlinks>
  <pageMargins left="0.23622047244094491" right="0.15748031496062992" top="0.59055118110236227" bottom="0.74803149606299213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16"/>
  <sheetViews>
    <sheetView workbookViewId="0">
      <selection activeCell="B25" sqref="B25"/>
    </sheetView>
  </sheetViews>
  <sheetFormatPr defaultRowHeight="15" x14ac:dyDescent="0.25"/>
  <cols>
    <col min="1" max="1" width="21.140625" bestFit="1" customWidth="1"/>
    <col min="2" max="2" width="11.42578125" bestFit="1" customWidth="1"/>
    <col min="270" max="270" width="10" customWidth="1"/>
    <col min="351" max="351" width="8.5703125" customWidth="1"/>
  </cols>
  <sheetData>
    <row r="1" spans="1:9" ht="16.5" x14ac:dyDescent="0.3">
      <c r="A1" s="11" t="s">
        <v>4</v>
      </c>
      <c r="D1" s="7" t="s">
        <v>12</v>
      </c>
      <c r="E1" s="8"/>
      <c r="F1" s="9"/>
      <c r="G1" s="8"/>
      <c r="H1" s="10" t="s">
        <v>13</v>
      </c>
    </row>
    <row r="3" spans="1:9" ht="28.5" x14ac:dyDescent="0.25">
      <c r="A3" s="12" t="s">
        <v>5</v>
      </c>
      <c r="B3" s="5"/>
      <c r="C3" s="5"/>
      <c r="D3" s="5"/>
      <c r="E3" s="5"/>
      <c r="F3" s="5"/>
      <c r="G3" s="5"/>
      <c r="H3" s="5"/>
    </row>
    <row r="5" spans="1:9" x14ac:dyDescent="0.25">
      <c r="A5" s="4" t="s">
        <v>57</v>
      </c>
    </row>
    <row r="6" spans="1:9" x14ac:dyDescent="0.25">
      <c r="A6" s="39" t="s">
        <v>0</v>
      </c>
      <c r="B6" s="41">
        <v>200011.82505824446</v>
      </c>
    </row>
    <row r="7" spans="1:9" x14ac:dyDescent="0.25">
      <c r="A7" s="1" t="s">
        <v>1</v>
      </c>
      <c r="B7" s="1">
        <v>180</v>
      </c>
    </row>
    <row r="8" spans="1:9" x14ac:dyDescent="0.25">
      <c r="A8" s="1" t="s">
        <v>2</v>
      </c>
      <c r="B8" s="2">
        <v>7.0199999999999999E-2</v>
      </c>
    </row>
    <row r="9" spans="1:9" x14ac:dyDescent="0.25">
      <c r="A9" s="1" t="s">
        <v>3</v>
      </c>
      <c r="B9" s="3">
        <f>PMT(B8/12,B7,B6)</f>
        <v>-1799.999999999985</v>
      </c>
    </row>
    <row r="11" spans="1:9" x14ac:dyDescent="0.25">
      <c r="A11" s="4" t="s">
        <v>9</v>
      </c>
    </row>
    <row r="12" spans="1:9" x14ac:dyDescent="0.25">
      <c r="A12" t="s">
        <v>6</v>
      </c>
    </row>
    <row r="13" spans="1:9" x14ac:dyDescent="0.25">
      <c r="A13" t="s">
        <v>10</v>
      </c>
    </row>
    <row r="14" spans="1:9" x14ac:dyDescent="0.25">
      <c r="A14" t="s">
        <v>7</v>
      </c>
    </row>
    <row r="15" spans="1:9" x14ac:dyDescent="0.25">
      <c r="A15" s="37" t="s">
        <v>8</v>
      </c>
      <c r="B15" s="37"/>
      <c r="C15" s="37"/>
      <c r="D15" s="37"/>
      <c r="E15" s="37"/>
      <c r="F15" s="37"/>
      <c r="G15" s="37"/>
      <c r="H15" s="37"/>
      <c r="I15" s="37"/>
    </row>
    <row r="16" spans="1:9" x14ac:dyDescent="0.25">
      <c r="A16" t="s">
        <v>11</v>
      </c>
    </row>
  </sheetData>
  <hyperlinks>
    <hyperlink ref="H1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O57"/>
  <sheetViews>
    <sheetView topLeftCell="A16" workbookViewId="0">
      <selection activeCell="B22" sqref="B22"/>
    </sheetView>
  </sheetViews>
  <sheetFormatPr defaultRowHeight="15" x14ac:dyDescent="0.25"/>
  <sheetData>
    <row r="1" spans="1:5" ht="21" x14ac:dyDescent="0.35">
      <c r="A1" s="45" t="s">
        <v>69</v>
      </c>
      <c r="B1" s="31"/>
    </row>
    <row r="3" spans="1:5" x14ac:dyDescent="0.25">
      <c r="A3" s="4" t="s">
        <v>53</v>
      </c>
    </row>
    <row r="4" spans="1:5" x14ac:dyDescent="0.25">
      <c r="A4" s="4"/>
    </row>
    <row r="5" spans="1:5" x14ac:dyDescent="0.25">
      <c r="A5" s="30" t="s">
        <v>30</v>
      </c>
      <c r="B5" s="29" t="s">
        <v>29</v>
      </c>
      <c r="C5" s="29" t="s">
        <v>31</v>
      </c>
      <c r="D5" s="29" t="s">
        <v>54</v>
      </c>
      <c r="E5" s="29" t="s">
        <v>60</v>
      </c>
    </row>
    <row r="6" spans="1:5" x14ac:dyDescent="0.25">
      <c r="A6" s="42">
        <v>-10000</v>
      </c>
      <c r="B6" s="16">
        <v>1</v>
      </c>
      <c r="C6" s="16">
        <v>0</v>
      </c>
      <c r="D6" s="16">
        <v>0</v>
      </c>
      <c r="E6" s="44">
        <f>B6*A6*A6+C6*A6+D6</f>
        <v>100000000</v>
      </c>
    </row>
    <row r="7" spans="1:5" x14ac:dyDescent="0.25">
      <c r="A7" s="4"/>
    </row>
    <row r="8" spans="1:5" x14ac:dyDescent="0.25">
      <c r="A8" s="28" t="s">
        <v>70</v>
      </c>
      <c r="B8" s="1"/>
    </row>
    <row r="9" spans="1:5" x14ac:dyDescent="0.25">
      <c r="A9" s="1" t="s">
        <v>52</v>
      </c>
      <c r="B9" s="1">
        <f>(-C6+SQRT(C6*C6-4*B6*D6))/2*B6</f>
        <v>0</v>
      </c>
    </row>
    <row r="10" spans="1:5" x14ac:dyDescent="0.25">
      <c r="A10" s="1" t="s">
        <v>51</v>
      </c>
      <c r="B10" s="1">
        <f>(-C6-SQRT(C6*C6-4*B6*D6))/2*B6</f>
        <v>0</v>
      </c>
    </row>
    <row r="12" spans="1:5" x14ac:dyDescent="0.25">
      <c r="A12" s="4" t="s">
        <v>71</v>
      </c>
    </row>
    <row r="13" spans="1:5" x14ac:dyDescent="0.25">
      <c r="A13" t="s">
        <v>59</v>
      </c>
    </row>
    <row r="14" spans="1:5" x14ac:dyDescent="0.25">
      <c r="A14" t="s">
        <v>50</v>
      </c>
    </row>
    <row r="15" spans="1:5" x14ac:dyDescent="0.25">
      <c r="A15" t="s">
        <v>72</v>
      </c>
    </row>
    <row r="16" spans="1:5" x14ac:dyDescent="0.25">
      <c r="A16" t="s">
        <v>68</v>
      </c>
    </row>
    <row r="17" spans="1:15" x14ac:dyDescent="0.25">
      <c r="A17" t="s">
        <v>74</v>
      </c>
    </row>
    <row r="20" spans="1:15" x14ac:dyDescent="0.25">
      <c r="A20" s="28" t="s">
        <v>64</v>
      </c>
      <c r="B20" s="1"/>
      <c r="D20" s="28" t="s">
        <v>65</v>
      </c>
      <c r="E20" s="1"/>
      <c r="H20" s="4" t="s">
        <v>67</v>
      </c>
      <c r="M20" s="28" t="s">
        <v>66</v>
      </c>
      <c r="N20" s="1"/>
      <c r="O20" s="1"/>
    </row>
    <row r="21" spans="1:15" x14ac:dyDescent="0.25">
      <c r="A21" s="1" t="s">
        <v>62</v>
      </c>
      <c r="B21" s="1">
        <f ca="1">IF(E22,(MAX(OFFSET($N$21,,B23,2,1))-MIN(OFFSET($N$21,,B23,2,1)))/10,1/4)</f>
        <v>0.25</v>
      </c>
      <c r="D21" s="1" t="s">
        <v>30</v>
      </c>
      <c r="E21" s="1">
        <f>-C6/(2*B6)</f>
        <v>0</v>
      </c>
      <c r="H21" s="29" t="s">
        <v>29</v>
      </c>
      <c r="I21" s="29" t="s">
        <v>31</v>
      </c>
      <c r="J21" s="29" t="s">
        <v>54</v>
      </c>
      <c r="M21" s="1" t="s">
        <v>52</v>
      </c>
      <c r="N21" s="1">
        <f>B9</f>
        <v>0</v>
      </c>
      <c r="O21" s="1">
        <f>(-I22+SQRT(I22*I22-4*H22*J22))/2*H22</f>
        <v>0</v>
      </c>
    </row>
    <row r="22" spans="1:15" x14ac:dyDescent="0.25">
      <c r="A22" s="1" t="s">
        <v>61</v>
      </c>
      <c r="B22" s="1">
        <f ca="1">E21-B21*15</f>
        <v>-3.75</v>
      </c>
      <c r="D22" s="1" t="s">
        <v>60</v>
      </c>
      <c r="E22" s="1">
        <f>B6*E21*E21+C6*E21+D6</f>
        <v>0</v>
      </c>
      <c r="H22" s="16">
        <f>-B6</f>
        <v>-1</v>
      </c>
      <c r="I22" s="16">
        <f>(-2)*H22*E21</f>
        <v>0</v>
      </c>
      <c r="J22" s="16">
        <f>H22*E21*E21+E22</f>
        <v>0</v>
      </c>
      <c r="M22" s="1" t="s">
        <v>51</v>
      </c>
      <c r="N22" s="1">
        <f>B10</f>
        <v>0</v>
      </c>
      <c r="O22" s="1">
        <f>(-I22-SQRT(I22*I22-4*H22*J22))/2*H22</f>
        <v>0</v>
      </c>
    </row>
    <row r="23" spans="1:15" x14ac:dyDescent="0.25">
      <c r="A23" s="1"/>
      <c r="B23" s="1">
        <f>IF(ISERR(N21),1,0)</f>
        <v>0</v>
      </c>
    </row>
    <row r="24" spans="1:15" x14ac:dyDescent="0.25">
      <c r="A24" s="43"/>
      <c r="B24" s="43"/>
    </row>
    <row r="26" spans="1:15" x14ac:dyDescent="0.25">
      <c r="A26" t="s">
        <v>63</v>
      </c>
      <c r="B26" t="s">
        <v>30</v>
      </c>
      <c r="C26" t="s">
        <v>60</v>
      </c>
      <c r="D26" t="s">
        <v>73</v>
      </c>
    </row>
    <row r="27" spans="1:15" x14ac:dyDescent="0.25">
      <c r="A27" s="47">
        <f>ROW()-ROW($A$26)</f>
        <v>1</v>
      </c>
      <c r="B27">
        <f ca="1">$B$22+$B$21*(A27-1)</f>
        <v>-3.75</v>
      </c>
      <c r="C27" s="46">
        <f t="shared" ref="C27:C57" ca="1" si="0">$B$6*B27*B27+$C$6*B27+$D$6</f>
        <v>14.0625</v>
      </c>
      <c r="D27" s="46">
        <f t="shared" ref="D27:D57" ca="1" si="1">$H$22*B27*B27+$I$22*B27+$J$22</f>
        <v>-14.0625</v>
      </c>
    </row>
    <row r="28" spans="1:15" x14ac:dyDescent="0.25">
      <c r="A28" s="47">
        <f t="shared" ref="A28:A57" si="2">ROW()-ROW($A$26)</f>
        <v>2</v>
      </c>
      <c r="B28">
        <f t="shared" ref="B28:B57" ca="1" si="3">$B$22+$B$21*(A28-1)</f>
        <v>-3.5</v>
      </c>
      <c r="C28" s="46">
        <f t="shared" ca="1" si="0"/>
        <v>12.25</v>
      </c>
      <c r="D28" s="46">
        <f t="shared" ca="1" si="1"/>
        <v>-12.25</v>
      </c>
    </row>
    <row r="29" spans="1:15" x14ac:dyDescent="0.25">
      <c r="A29" s="47">
        <f t="shared" si="2"/>
        <v>3</v>
      </c>
      <c r="B29">
        <f t="shared" ca="1" si="3"/>
        <v>-3.25</v>
      </c>
      <c r="C29" s="46">
        <f t="shared" ca="1" si="0"/>
        <v>10.5625</v>
      </c>
      <c r="D29" s="46">
        <f t="shared" ca="1" si="1"/>
        <v>-10.5625</v>
      </c>
    </row>
    <row r="30" spans="1:15" x14ac:dyDescent="0.25">
      <c r="A30" s="47">
        <f t="shared" si="2"/>
        <v>4</v>
      </c>
      <c r="B30">
        <f t="shared" ca="1" si="3"/>
        <v>-3</v>
      </c>
      <c r="C30" s="46">
        <f t="shared" ca="1" si="0"/>
        <v>9</v>
      </c>
      <c r="D30" s="46">
        <f t="shared" ca="1" si="1"/>
        <v>-9</v>
      </c>
    </row>
    <row r="31" spans="1:15" x14ac:dyDescent="0.25">
      <c r="A31" s="47">
        <f t="shared" si="2"/>
        <v>5</v>
      </c>
      <c r="B31">
        <f t="shared" ca="1" si="3"/>
        <v>-2.75</v>
      </c>
      <c r="C31" s="46">
        <f t="shared" ca="1" si="0"/>
        <v>7.5625</v>
      </c>
      <c r="D31" s="46">
        <f t="shared" ca="1" si="1"/>
        <v>-7.5625</v>
      </c>
    </row>
    <row r="32" spans="1:15" x14ac:dyDescent="0.25">
      <c r="A32" s="47">
        <f t="shared" si="2"/>
        <v>6</v>
      </c>
      <c r="B32">
        <f t="shared" ca="1" si="3"/>
        <v>-2.5</v>
      </c>
      <c r="C32" s="46">
        <f t="shared" ca="1" si="0"/>
        <v>6.25</v>
      </c>
      <c r="D32" s="46">
        <f t="shared" ca="1" si="1"/>
        <v>-6.25</v>
      </c>
    </row>
    <row r="33" spans="1:4" x14ac:dyDescent="0.25">
      <c r="A33" s="47">
        <f t="shared" si="2"/>
        <v>7</v>
      </c>
      <c r="B33">
        <f t="shared" ca="1" si="3"/>
        <v>-2.25</v>
      </c>
      <c r="C33" s="46">
        <f t="shared" ca="1" si="0"/>
        <v>5.0625</v>
      </c>
      <c r="D33" s="46">
        <f t="shared" ca="1" si="1"/>
        <v>-5.0625</v>
      </c>
    </row>
    <row r="34" spans="1:4" x14ac:dyDescent="0.25">
      <c r="A34" s="47">
        <f t="shared" si="2"/>
        <v>8</v>
      </c>
      <c r="B34">
        <f t="shared" ca="1" si="3"/>
        <v>-2</v>
      </c>
      <c r="C34" s="46">
        <f t="shared" ca="1" si="0"/>
        <v>4</v>
      </c>
      <c r="D34" s="46">
        <f t="shared" ca="1" si="1"/>
        <v>-4</v>
      </c>
    </row>
    <row r="35" spans="1:4" x14ac:dyDescent="0.25">
      <c r="A35" s="47">
        <f t="shared" si="2"/>
        <v>9</v>
      </c>
      <c r="B35">
        <f t="shared" ca="1" si="3"/>
        <v>-1.75</v>
      </c>
      <c r="C35" s="46">
        <f t="shared" ca="1" si="0"/>
        <v>3.0625</v>
      </c>
      <c r="D35" s="46">
        <f t="shared" ca="1" si="1"/>
        <v>-3.0625</v>
      </c>
    </row>
    <row r="36" spans="1:4" x14ac:dyDescent="0.25">
      <c r="A36" s="47">
        <f t="shared" si="2"/>
        <v>10</v>
      </c>
      <c r="B36">
        <f t="shared" ca="1" si="3"/>
        <v>-1.5</v>
      </c>
      <c r="C36" s="46">
        <f t="shared" ca="1" si="0"/>
        <v>2.25</v>
      </c>
      <c r="D36" s="46">
        <f t="shared" ca="1" si="1"/>
        <v>-2.25</v>
      </c>
    </row>
    <row r="37" spans="1:4" x14ac:dyDescent="0.25">
      <c r="A37" s="47">
        <f t="shared" si="2"/>
        <v>11</v>
      </c>
      <c r="B37">
        <f t="shared" ca="1" si="3"/>
        <v>-1.25</v>
      </c>
      <c r="C37" s="46">
        <f t="shared" ca="1" si="0"/>
        <v>1.5625</v>
      </c>
      <c r="D37" s="46">
        <f t="shared" ca="1" si="1"/>
        <v>-1.5625</v>
      </c>
    </row>
    <row r="38" spans="1:4" x14ac:dyDescent="0.25">
      <c r="A38" s="47">
        <f t="shared" si="2"/>
        <v>12</v>
      </c>
      <c r="B38">
        <f t="shared" ca="1" si="3"/>
        <v>-1</v>
      </c>
      <c r="C38" s="46">
        <f t="shared" ca="1" si="0"/>
        <v>1</v>
      </c>
      <c r="D38" s="46">
        <f t="shared" ca="1" si="1"/>
        <v>-1</v>
      </c>
    </row>
    <row r="39" spans="1:4" x14ac:dyDescent="0.25">
      <c r="A39" s="47">
        <f t="shared" si="2"/>
        <v>13</v>
      </c>
      <c r="B39">
        <f t="shared" ca="1" si="3"/>
        <v>-0.75</v>
      </c>
      <c r="C39" s="46">
        <f t="shared" ca="1" si="0"/>
        <v>0.5625</v>
      </c>
      <c r="D39" s="46">
        <f t="shared" ca="1" si="1"/>
        <v>-0.5625</v>
      </c>
    </row>
    <row r="40" spans="1:4" x14ac:dyDescent="0.25">
      <c r="A40" s="47">
        <f t="shared" si="2"/>
        <v>14</v>
      </c>
      <c r="B40">
        <f t="shared" ca="1" si="3"/>
        <v>-0.5</v>
      </c>
      <c r="C40" s="46">
        <f t="shared" ca="1" si="0"/>
        <v>0.25</v>
      </c>
      <c r="D40" s="46">
        <f t="shared" ca="1" si="1"/>
        <v>-0.25</v>
      </c>
    </row>
    <row r="41" spans="1:4" x14ac:dyDescent="0.25">
      <c r="A41" s="47">
        <f t="shared" si="2"/>
        <v>15</v>
      </c>
      <c r="B41">
        <f t="shared" ca="1" si="3"/>
        <v>-0.25</v>
      </c>
      <c r="C41" s="46">
        <f t="shared" ca="1" si="0"/>
        <v>6.25E-2</v>
      </c>
      <c r="D41" s="46">
        <f t="shared" ca="1" si="1"/>
        <v>-6.25E-2</v>
      </c>
    </row>
    <row r="42" spans="1:4" x14ac:dyDescent="0.25">
      <c r="A42" s="47">
        <f t="shared" si="2"/>
        <v>16</v>
      </c>
      <c r="B42">
        <f t="shared" ca="1" si="3"/>
        <v>0</v>
      </c>
      <c r="C42" s="46">
        <f t="shared" ca="1" si="0"/>
        <v>0</v>
      </c>
      <c r="D42" s="46">
        <f t="shared" ca="1" si="1"/>
        <v>0</v>
      </c>
    </row>
    <row r="43" spans="1:4" x14ac:dyDescent="0.25">
      <c r="A43" s="47">
        <f t="shared" si="2"/>
        <v>17</v>
      </c>
      <c r="B43">
        <f t="shared" ca="1" si="3"/>
        <v>0.25</v>
      </c>
      <c r="C43" s="46">
        <f t="shared" ca="1" si="0"/>
        <v>6.25E-2</v>
      </c>
      <c r="D43" s="46">
        <f t="shared" ca="1" si="1"/>
        <v>-6.25E-2</v>
      </c>
    </row>
    <row r="44" spans="1:4" x14ac:dyDescent="0.25">
      <c r="A44" s="47">
        <f t="shared" si="2"/>
        <v>18</v>
      </c>
      <c r="B44">
        <f t="shared" ca="1" si="3"/>
        <v>0.5</v>
      </c>
      <c r="C44" s="46">
        <f t="shared" ca="1" si="0"/>
        <v>0.25</v>
      </c>
      <c r="D44" s="46">
        <f t="shared" ca="1" si="1"/>
        <v>-0.25</v>
      </c>
    </row>
    <row r="45" spans="1:4" x14ac:dyDescent="0.25">
      <c r="A45" s="47">
        <f t="shared" si="2"/>
        <v>19</v>
      </c>
      <c r="B45">
        <f t="shared" ca="1" si="3"/>
        <v>0.75</v>
      </c>
      <c r="C45" s="46">
        <f t="shared" ca="1" si="0"/>
        <v>0.5625</v>
      </c>
      <c r="D45" s="46">
        <f t="shared" ca="1" si="1"/>
        <v>-0.5625</v>
      </c>
    </row>
    <row r="46" spans="1:4" x14ac:dyDescent="0.25">
      <c r="A46" s="47">
        <f t="shared" si="2"/>
        <v>20</v>
      </c>
      <c r="B46">
        <f t="shared" ca="1" si="3"/>
        <v>1</v>
      </c>
      <c r="C46" s="46">
        <f t="shared" ca="1" si="0"/>
        <v>1</v>
      </c>
      <c r="D46" s="46">
        <f t="shared" ca="1" si="1"/>
        <v>-1</v>
      </c>
    </row>
    <row r="47" spans="1:4" x14ac:dyDescent="0.25">
      <c r="A47" s="47">
        <f t="shared" si="2"/>
        <v>21</v>
      </c>
      <c r="B47">
        <f t="shared" ca="1" si="3"/>
        <v>1.25</v>
      </c>
      <c r="C47" s="46">
        <f t="shared" ca="1" si="0"/>
        <v>1.5625</v>
      </c>
      <c r="D47" s="46">
        <f t="shared" ca="1" si="1"/>
        <v>-1.5625</v>
      </c>
    </row>
    <row r="48" spans="1:4" x14ac:dyDescent="0.25">
      <c r="A48" s="47">
        <f t="shared" si="2"/>
        <v>22</v>
      </c>
      <c r="B48">
        <f t="shared" ca="1" si="3"/>
        <v>1.5</v>
      </c>
      <c r="C48" s="46">
        <f t="shared" ca="1" si="0"/>
        <v>2.25</v>
      </c>
      <c r="D48" s="46">
        <f t="shared" ca="1" si="1"/>
        <v>-2.25</v>
      </c>
    </row>
    <row r="49" spans="1:4" x14ac:dyDescent="0.25">
      <c r="A49" s="47">
        <f t="shared" si="2"/>
        <v>23</v>
      </c>
      <c r="B49">
        <f t="shared" ca="1" si="3"/>
        <v>1.75</v>
      </c>
      <c r="C49" s="46">
        <f t="shared" ca="1" si="0"/>
        <v>3.0625</v>
      </c>
      <c r="D49" s="46">
        <f t="shared" ca="1" si="1"/>
        <v>-3.0625</v>
      </c>
    </row>
    <row r="50" spans="1:4" x14ac:dyDescent="0.25">
      <c r="A50" s="47">
        <f t="shared" si="2"/>
        <v>24</v>
      </c>
      <c r="B50">
        <f t="shared" ca="1" si="3"/>
        <v>2</v>
      </c>
      <c r="C50" s="46">
        <f t="shared" ca="1" si="0"/>
        <v>4</v>
      </c>
      <c r="D50" s="46">
        <f t="shared" ca="1" si="1"/>
        <v>-4</v>
      </c>
    </row>
    <row r="51" spans="1:4" x14ac:dyDescent="0.25">
      <c r="A51" s="47">
        <f t="shared" si="2"/>
        <v>25</v>
      </c>
      <c r="B51">
        <f t="shared" ca="1" si="3"/>
        <v>2.25</v>
      </c>
      <c r="C51" s="46">
        <f t="shared" ca="1" si="0"/>
        <v>5.0625</v>
      </c>
      <c r="D51" s="46">
        <f t="shared" ca="1" si="1"/>
        <v>-5.0625</v>
      </c>
    </row>
    <row r="52" spans="1:4" x14ac:dyDescent="0.25">
      <c r="A52" s="47">
        <f t="shared" si="2"/>
        <v>26</v>
      </c>
      <c r="B52">
        <f t="shared" ca="1" si="3"/>
        <v>2.5</v>
      </c>
      <c r="C52" s="46">
        <f t="shared" ca="1" si="0"/>
        <v>6.25</v>
      </c>
      <c r="D52" s="46">
        <f t="shared" ca="1" si="1"/>
        <v>-6.25</v>
      </c>
    </row>
    <row r="53" spans="1:4" x14ac:dyDescent="0.25">
      <c r="A53" s="47">
        <f t="shared" si="2"/>
        <v>27</v>
      </c>
      <c r="B53">
        <f t="shared" ca="1" si="3"/>
        <v>2.75</v>
      </c>
      <c r="C53" s="46">
        <f t="shared" ca="1" si="0"/>
        <v>7.5625</v>
      </c>
      <c r="D53" s="46">
        <f t="shared" ca="1" si="1"/>
        <v>-7.5625</v>
      </c>
    </row>
    <row r="54" spans="1:4" x14ac:dyDescent="0.25">
      <c r="A54" s="47">
        <f t="shared" si="2"/>
        <v>28</v>
      </c>
      <c r="B54">
        <f t="shared" ca="1" si="3"/>
        <v>3</v>
      </c>
      <c r="C54" s="46">
        <f t="shared" ca="1" si="0"/>
        <v>9</v>
      </c>
      <c r="D54" s="46">
        <f t="shared" ca="1" si="1"/>
        <v>-9</v>
      </c>
    </row>
    <row r="55" spans="1:4" x14ac:dyDescent="0.25">
      <c r="A55" s="47">
        <f t="shared" si="2"/>
        <v>29</v>
      </c>
      <c r="B55">
        <f t="shared" ca="1" si="3"/>
        <v>3.25</v>
      </c>
      <c r="C55" s="46">
        <f t="shared" ca="1" si="0"/>
        <v>10.5625</v>
      </c>
      <c r="D55" s="46">
        <f t="shared" ca="1" si="1"/>
        <v>-10.5625</v>
      </c>
    </row>
    <row r="56" spans="1:4" x14ac:dyDescent="0.25">
      <c r="A56" s="47">
        <f t="shared" si="2"/>
        <v>30</v>
      </c>
      <c r="B56">
        <f t="shared" ca="1" si="3"/>
        <v>3.5</v>
      </c>
      <c r="C56" s="46">
        <f t="shared" ca="1" si="0"/>
        <v>12.25</v>
      </c>
      <c r="D56" s="46">
        <f t="shared" ca="1" si="1"/>
        <v>-12.25</v>
      </c>
    </row>
    <row r="57" spans="1:4" x14ac:dyDescent="0.25">
      <c r="A57" s="47">
        <f t="shared" si="2"/>
        <v>31</v>
      </c>
      <c r="B57">
        <f t="shared" ca="1" si="3"/>
        <v>3.75</v>
      </c>
      <c r="C57" s="46">
        <f t="shared" ca="1" si="0"/>
        <v>14.0625</v>
      </c>
      <c r="D57" s="46">
        <f t="shared" ca="1" si="1"/>
        <v>-14.0625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29"/>
  <sheetViews>
    <sheetView workbookViewId="0">
      <selection activeCell="B9" sqref="B9"/>
    </sheetView>
  </sheetViews>
  <sheetFormatPr defaultRowHeight="15" x14ac:dyDescent="0.25"/>
  <sheetData>
    <row r="1" spans="1:6" x14ac:dyDescent="0.25">
      <c r="A1" s="4" t="s">
        <v>75</v>
      </c>
    </row>
    <row r="2" spans="1:6" x14ac:dyDescent="0.25">
      <c r="A2" s="4" t="s">
        <v>76</v>
      </c>
    </row>
    <row r="3" spans="1:6" x14ac:dyDescent="0.25">
      <c r="A3" s="4" t="s">
        <v>77</v>
      </c>
    </row>
    <row r="5" spans="1:6" x14ac:dyDescent="0.25">
      <c r="A5" s="4" t="s">
        <v>78</v>
      </c>
    </row>
    <row r="7" spans="1:6" x14ac:dyDescent="0.25">
      <c r="A7" s="28" t="s">
        <v>29</v>
      </c>
      <c r="B7" s="1">
        <v>1</v>
      </c>
    </row>
    <row r="8" spans="1:6" x14ac:dyDescent="0.25">
      <c r="A8" s="28" t="s">
        <v>31</v>
      </c>
      <c r="B8" s="1">
        <v>0</v>
      </c>
    </row>
    <row r="9" spans="1:6" x14ac:dyDescent="0.25">
      <c r="A9" s="28" t="s">
        <v>54</v>
      </c>
      <c r="B9" s="1">
        <v>0</v>
      </c>
    </row>
    <row r="11" spans="1:6" x14ac:dyDescent="0.25">
      <c r="D11" t="s">
        <v>65</v>
      </c>
    </row>
    <row r="12" spans="1:6" x14ac:dyDescent="0.25">
      <c r="A12" s="49" t="s">
        <v>30</v>
      </c>
      <c r="B12" s="4" t="s">
        <v>60</v>
      </c>
      <c r="D12" s="28" t="s">
        <v>30</v>
      </c>
      <c r="E12" s="28" t="s">
        <v>60</v>
      </c>
    </row>
    <row r="13" spans="1:6" x14ac:dyDescent="0.25">
      <c r="A13" s="48">
        <v>-10</v>
      </c>
      <c r="B13">
        <f t="shared" ref="B13:B29" si="0">$B$7*A13*A13+$B$8*A13+$B$9</f>
        <v>100</v>
      </c>
      <c r="D13" s="50">
        <f>-B8/(2*B7)</f>
        <v>0</v>
      </c>
      <c r="E13" s="1">
        <f>$B$7*D13*D13+$B$8*D13+$B$9</f>
        <v>0</v>
      </c>
    </row>
    <row r="14" spans="1:6" x14ac:dyDescent="0.25">
      <c r="A14">
        <f>A13+1</f>
        <v>-9</v>
      </c>
      <c r="B14">
        <f t="shared" si="0"/>
        <v>81</v>
      </c>
    </row>
    <row r="15" spans="1:6" x14ac:dyDescent="0.25">
      <c r="A15">
        <f t="shared" ref="A15:A29" si="1">A14+1</f>
        <v>-8</v>
      </c>
      <c r="B15">
        <f t="shared" si="0"/>
        <v>64</v>
      </c>
    </row>
    <row r="16" spans="1:6" x14ac:dyDescent="0.25">
      <c r="A16">
        <f t="shared" si="1"/>
        <v>-7</v>
      </c>
      <c r="B16">
        <f t="shared" si="0"/>
        <v>49</v>
      </c>
      <c r="E16">
        <v>-0.7106400062363194</v>
      </c>
      <c r="F16">
        <v>10</v>
      </c>
    </row>
    <row r="17" spans="1:5" x14ac:dyDescent="0.25">
      <c r="A17">
        <f t="shared" si="1"/>
        <v>-6</v>
      </c>
      <c r="B17">
        <f t="shared" si="0"/>
        <v>36</v>
      </c>
      <c r="E17">
        <f>$B$7*E16*E16+$B$8*E16+$B$9</f>
        <v>0.50500921846355606</v>
      </c>
    </row>
    <row r="18" spans="1:5" x14ac:dyDescent="0.25">
      <c r="A18">
        <f t="shared" si="1"/>
        <v>-5</v>
      </c>
      <c r="B18">
        <f t="shared" si="0"/>
        <v>25</v>
      </c>
    </row>
    <row r="19" spans="1:5" x14ac:dyDescent="0.25">
      <c r="A19">
        <f t="shared" si="1"/>
        <v>-4</v>
      </c>
      <c r="B19">
        <f t="shared" si="0"/>
        <v>16</v>
      </c>
    </row>
    <row r="20" spans="1:5" x14ac:dyDescent="0.25">
      <c r="A20">
        <f t="shared" si="1"/>
        <v>-3</v>
      </c>
      <c r="B20">
        <f t="shared" si="0"/>
        <v>9</v>
      </c>
    </row>
    <row r="21" spans="1:5" x14ac:dyDescent="0.25">
      <c r="A21">
        <f t="shared" si="1"/>
        <v>-2</v>
      </c>
      <c r="B21">
        <f t="shared" si="0"/>
        <v>4</v>
      </c>
    </row>
    <row r="22" spans="1:5" x14ac:dyDescent="0.25">
      <c r="A22">
        <f>A21+1</f>
        <v>-1</v>
      </c>
      <c r="B22">
        <f t="shared" si="0"/>
        <v>1</v>
      </c>
    </row>
    <row r="23" spans="1:5" x14ac:dyDescent="0.25">
      <c r="A23">
        <f t="shared" si="1"/>
        <v>0</v>
      </c>
      <c r="B23">
        <f t="shared" si="0"/>
        <v>0</v>
      </c>
    </row>
    <row r="24" spans="1:5" x14ac:dyDescent="0.25">
      <c r="A24">
        <f t="shared" si="1"/>
        <v>1</v>
      </c>
      <c r="B24">
        <f t="shared" si="0"/>
        <v>1</v>
      </c>
    </row>
    <row r="25" spans="1:5" x14ac:dyDescent="0.25">
      <c r="A25">
        <f t="shared" si="1"/>
        <v>2</v>
      </c>
      <c r="B25">
        <f t="shared" si="0"/>
        <v>4</v>
      </c>
    </row>
    <row r="26" spans="1:5" x14ac:dyDescent="0.25">
      <c r="A26">
        <f t="shared" si="1"/>
        <v>3</v>
      </c>
      <c r="B26">
        <f t="shared" si="0"/>
        <v>9</v>
      </c>
    </row>
    <row r="27" spans="1:5" x14ac:dyDescent="0.25">
      <c r="A27">
        <f t="shared" si="1"/>
        <v>4</v>
      </c>
      <c r="B27">
        <f t="shared" si="0"/>
        <v>16</v>
      </c>
    </row>
    <row r="28" spans="1:5" x14ac:dyDescent="0.25">
      <c r="A28">
        <f t="shared" si="1"/>
        <v>5</v>
      </c>
      <c r="B28">
        <f t="shared" si="0"/>
        <v>25</v>
      </c>
    </row>
    <row r="29" spans="1:5" x14ac:dyDescent="0.25">
      <c r="A29">
        <f t="shared" si="1"/>
        <v>6</v>
      </c>
      <c r="B29">
        <f t="shared" si="0"/>
        <v>36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простейший</vt:lpstr>
      <vt:lpstr>EXCEL2.RU</vt:lpstr>
      <vt:lpstr>Калькуляция</vt:lpstr>
      <vt:lpstr>Кредит</vt:lpstr>
      <vt:lpstr>КвадратноеУравн</vt:lpstr>
      <vt:lpstr>ЭкстремумКвадрУр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2010-11-07T17:12:22Z</dcterms:created>
  <dcterms:modified xsi:type="dcterms:W3CDTF">2015-08-23T17:38:23Z</dcterms:modified>
</cp:coreProperties>
</file>