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График" sheetId="7" r:id="rId1"/>
    <sheet name="Функции" sheetId="8" r:id="rId2"/>
    <sheet name="Приближение" sheetId="9" r:id="rId3"/>
    <sheet name="EXCEL2.RU" sheetId="3" r:id="rId4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eng" localSheetId="2" hidden="1">1</definedName>
    <definedName name="solver_neg" localSheetId="0" hidden="1">1</definedName>
    <definedName name="solver_neg" localSheetId="2" hidden="1">1</definedName>
    <definedName name="solver_num" localSheetId="0" hidden="1">0</definedName>
    <definedName name="solver_num" localSheetId="2" hidden="1">0</definedName>
    <definedName name="solver_opt" localSheetId="0" hidden="1">График!#REF!</definedName>
    <definedName name="solver_opt" localSheetId="2" hidden="1">Приближение!#REF!</definedName>
    <definedName name="solver_typ" localSheetId="0" hidden="1">1</definedName>
    <definedName name="solver_typ" localSheetId="2" hidden="1">1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  <definedName name="степени_свободы" localSheetId="2">Приближение!$B$7</definedName>
    <definedName name="степени_свободы">График!$B$7</definedName>
  </definedNames>
  <calcPr calcId="145621"/>
</workbook>
</file>

<file path=xl/calcChain.xml><?xml version="1.0" encoding="utf-8"?>
<calcChain xmlns="http://schemas.openxmlformats.org/spreadsheetml/2006/main">
  <c r="A23" i="7" l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22" i="7"/>
  <c r="E10" i="9" l="1"/>
  <c r="B8" i="9"/>
  <c r="C14" i="9" s="1"/>
  <c r="B14" i="9"/>
  <c r="C12" i="9" l="1"/>
  <c r="A15" i="9"/>
  <c r="C15" i="9" s="1"/>
  <c r="C32" i="8"/>
  <c r="C31" i="8"/>
  <c r="C30" i="8"/>
  <c r="B32" i="8"/>
  <c r="B31" i="8"/>
  <c r="B15" i="9" l="1"/>
  <c r="A16" i="9"/>
  <c r="C16" i="9" s="1"/>
  <c r="A17" i="9"/>
  <c r="C17" i="9" s="1"/>
  <c r="B16" i="9"/>
  <c r="B30" i="8"/>
  <c r="B22" i="8"/>
  <c r="B21" i="8"/>
  <c r="B20" i="8"/>
  <c r="B17" i="8"/>
  <c r="B16" i="8"/>
  <c r="B15" i="8"/>
  <c r="D12" i="8"/>
  <c r="A18" i="9" l="1"/>
  <c r="C18" i="9" s="1"/>
  <c r="B17" i="9"/>
  <c r="D10" i="8"/>
  <c r="A3" i="8"/>
  <c r="F21" i="7"/>
  <c r="E21" i="7"/>
  <c r="D21" i="7"/>
  <c r="C21" i="7"/>
  <c r="A19" i="9" l="1"/>
  <c r="C19" i="9" s="1"/>
  <c r="B18" i="9"/>
  <c r="B21" i="7"/>
  <c r="B15" i="7"/>
  <c r="B14" i="7"/>
  <c r="D14" i="7"/>
  <c r="B13" i="7"/>
  <c r="B12" i="7"/>
  <c r="B11" i="7"/>
  <c r="H17" i="7"/>
  <c r="A20" i="9" l="1"/>
  <c r="C20" i="9" s="1"/>
  <c r="B19" i="9"/>
  <c r="E22" i="7"/>
  <c r="F22" i="7"/>
  <c r="D22" i="7"/>
  <c r="B22" i="7"/>
  <c r="C22" i="7"/>
  <c r="A21" i="9" l="1"/>
  <c r="C21" i="9" s="1"/>
  <c r="B20" i="9"/>
  <c r="E23" i="7"/>
  <c r="F23" i="7"/>
  <c r="D23" i="7"/>
  <c r="B23" i="7"/>
  <c r="C23" i="7"/>
  <c r="A22" i="9" l="1"/>
  <c r="C22" i="9" s="1"/>
  <c r="B21" i="9"/>
  <c r="E24" i="7"/>
  <c r="F24" i="7"/>
  <c r="D24" i="7"/>
  <c r="C24" i="7"/>
  <c r="B24" i="7"/>
  <c r="A23" i="9" l="1"/>
  <c r="C23" i="9" s="1"/>
  <c r="B22" i="9"/>
  <c r="E25" i="7"/>
  <c r="F25" i="7"/>
  <c r="D25" i="7"/>
  <c r="C25" i="7"/>
  <c r="B25" i="7"/>
  <c r="C11" i="8"/>
  <c r="A24" i="9" l="1"/>
  <c r="C24" i="9" s="1"/>
  <c r="B23" i="9"/>
  <c r="D11" i="8"/>
  <c r="E12" i="8" s="1"/>
  <c r="C12" i="8"/>
  <c r="E26" i="7"/>
  <c r="F26" i="7"/>
  <c r="D26" i="7"/>
  <c r="B26" i="7"/>
  <c r="C26" i="7"/>
  <c r="A25" i="9" l="1"/>
  <c r="C25" i="9" s="1"/>
  <c r="B24" i="9"/>
  <c r="E27" i="7"/>
  <c r="F27" i="7"/>
  <c r="D27" i="7"/>
  <c r="C27" i="7"/>
  <c r="B27" i="7"/>
  <c r="A26" i="9" l="1"/>
  <c r="C26" i="9" s="1"/>
  <c r="B25" i="9"/>
  <c r="E28" i="7"/>
  <c r="F28" i="7"/>
  <c r="D28" i="7"/>
  <c r="B28" i="7"/>
  <c r="C28" i="7"/>
  <c r="A27" i="9" l="1"/>
  <c r="C27" i="9" s="1"/>
  <c r="B26" i="9"/>
  <c r="E29" i="7"/>
  <c r="F29" i="7"/>
  <c r="D29" i="7"/>
  <c r="B29" i="7"/>
  <c r="C29" i="7"/>
  <c r="A28" i="9" l="1"/>
  <c r="C28" i="9" s="1"/>
  <c r="B27" i="9"/>
  <c r="E30" i="7"/>
  <c r="F30" i="7"/>
  <c r="D30" i="7"/>
  <c r="C30" i="7"/>
  <c r="B30" i="7"/>
  <c r="A29" i="9" l="1"/>
  <c r="C29" i="9" s="1"/>
  <c r="B28" i="9"/>
  <c r="E31" i="7"/>
  <c r="F31" i="7"/>
  <c r="D31" i="7"/>
  <c r="C31" i="7"/>
  <c r="B31" i="7"/>
  <c r="A30" i="9" l="1"/>
  <c r="C30" i="9" s="1"/>
  <c r="B29" i="9"/>
  <c r="E32" i="7"/>
  <c r="F32" i="7"/>
  <c r="D32" i="7"/>
  <c r="B32" i="7"/>
  <c r="C32" i="7"/>
  <c r="A31" i="9" l="1"/>
  <c r="C31" i="9" s="1"/>
  <c r="B30" i="9"/>
  <c r="E33" i="7"/>
  <c r="F33" i="7"/>
  <c r="D33" i="7"/>
  <c r="C33" i="7"/>
  <c r="B33" i="7"/>
  <c r="A32" i="9" l="1"/>
  <c r="C32" i="9" s="1"/>
  <c r="B31" i="9"/>
  <c r="E34" i="7"/>
  <c r="F34" i="7"/>
  <c r="D34" i="7"/>
  <c r="C34" i="7"/>
  <c r="B34" i="7"/>
  <c r="A33" i="9" l="1"/>
  <c r="C33" i="9" s="1"/>
  <c r="B32" i="9"/>
  <c r="E35" i="7"/>
  <c r="F35" i="7"/>
  <c r="D35" i="7"/>
  <c r="B35" i="7"/>
  <c r="C35" i="7"/>
  <c r="A34" i="9" l="1"/>
  <c r="C34" i="9" s="1"/>
  <c r="B33" i="9"/>
  <c r="E36" i="7"/>
  <c r="F36" i="7"/>
  <c r="D36" i="7"/>
  <c r="B36" i="7"/>
  <c r="C36" i="7"/>
  <c r="A35" i="9" l="1"/>
  <c r="C35" i="9" s="1"/>
  <c r="B34" i="9"/>
  <c r="E37" i="7"/>
  <c r="F37" i="7"/>
  <c r="D37" i="7"/>
  <c r="B37" i="7"/>
  <c r="C37" i="7"/>
  <c r="A36" i="9" l="1"/>
  <c r="C36" i="9" s="1"/>
  <c r="B35" i="9"/>
  <c r="E38" i="7"/>
  <c r="F38" i="7"/>
  <c r="D38" i="7"/>
  <c r="C38" i="7"/>
  <c r="B38" i="7"/>
  <c r="A37" i="9" l="1"/>
  <c r="C37" i="9" s="1"/>
  <c r="B36" i="9"/>
  <c r="E39" i="7"/>
  <c r="F39" i="7"/>
  <c r="D39" i="7"/>
  <c r="C39" i="7"/>
  <c r="B39" i="7"/>
  <c r="A38" i="9" l="1"/>
  <c r="C38" i="9" s="1"/>
  <c r="B37" i="9"/>
  <c r="E40" i="7"/>
  <c r="F40" i="7"/>
  <c r="D40" i="7"/>
  <c r="C40" i="7"/>
  <c r="B40" i="7"/>
  <c r="A39" i="9" l="1"/>
  <c r="C39" i="9" s="1"/>
  <c r="B38" i="9"/>
  <c r="E41" i="7"/>
  <c r="F41" i="7"/>
  <c r="D41" i="7"/>
  <c r="C41" i="7"/>
  <c r="B41" i="7"/>
  <c r="C42" i="7"/>
  <c r="A40" i="9" l="1"/>
  <c r="C40" i="9" s="1"/>
  <c r="B39" i="9"/>
  <c r="B42" i="7"/>
  <c r="E42" i="7"/>
  <c r="F42" i="7"/>
  <c r="D42" i="7"/>
  <c r="A41" i="9" l="1"/>
  <c r="C41" i="9" s="1"/>
  <c r="B40" i="9"/>
  <c r="E43" i="7"/>
  <c r="F43" i="7"/>
  <c r="B44" i="7"/>
  <c r="D43" i="7"/>
  <c r="C43" i="7"/>
  <c r="B43" i="7"/>
  <c r="B41" i="9" l="1"/>
  <c r="E44" i="7"/>
  <c r="F44" i="7"/>
  <c r="D44" i="7"/>
  <c r="C44" i="7"/>
  <c r="B45" i="7" l="1"/>
  <c r="E45" i="7"/>
  <c r="F45" i="7"/>
  <c r="C45" i="7"/>
  <c r="D45" i="7"/>
  <c r="C46" i="7" l="1"/>
  <c r="E46" i="7"/>
  <c r="F46" i="7"/>
  <c r="B46" i="7"/>
  <c r="D46" i="7"/>
  <c r="B47" i="7" l="1"/>
  <c r="E47" i="7"/>
  <c r="F47" i="7"/>
  <c r="C47" i="7"/>
  <c r="D47" i="7"/>
  <c r="E48" i="7" l="1"/>
  <c r="F48" i="7"/>
  <c r="C48" i="7"/>
  <c r="B48" i="7"/>
  <c r="D48" i="7"/>
  <c r="B49" i="7" l="1"/>
  <c r="E49" i="7"/>
  <c r="F49" i="7"/>
  <c r="C49" i="7"/>
  <c r="D49" i="7"/>
  <c r="B50" i="7" l="1"/>
  <c r="E50" i="7"/>
  <c r="F50" i="7"/>
  <c r="C50" i="7"/>
  <c r="D50" i="7"/>
  <c r="C51" i="7" l="1"/>
  <c r="E51" i="7"/>
  <c r="F51" i="7"/>
  <c r="B51" i="7"/>
  <c r="D51" i="7"/>
  <c r="B52" i="7" l="1"/>
  <c r="E52" i="7"/>
  <c r="F52" i="7"/>
  <c r="C52" i="7"/>
  <c r="D52" i="7"/>
  <c r="C53" i="7" l="1"/>
  <c r="E53" i="7"/>
  <c r="F53" i="7"/>
  <c r="B53" i="7"/>
  <c r="D53" i="7"/>
  <c r="C54" i="7" l="1"/>
  <c r="E54" i="7"/>
  <c r="F54" i="7"/>
  <c r="B54" i="7"/>
  <c r="D54" i="7"/>
  <c r="C55" i="7" l="1"/>
  <c r="E55" i="7"/>
  <c r="F55" i="7"/>
  <c r="B55" i="7"/>
  <c r="D55" i="7"/>
  <c r="B56" i="7" l="1"/>
  <c r="E56" i="7"/>
  <c r="F56" i="7"/>
  <c r="C56" i="7"/>
  <c r="D56" i="7"/>
  <c r="B57" i="7" l="1"/>
  <c r="E57" i="7"/>
  <c r="F57" i="7"/>
  <c r="C57" i="7"/>
  <c r="D57" i="7"/>
  <c r="C58" i="7" l="1"/>
  <c r="E58" i="7"/>
  <c r="F58" i="7"/>
  <c r="B58" i="7"/>
  <c r="D58" i="7"/>
  <c r="B59" i="7" l="1"/>
  <c r="E59" i="7"/>
  <c r="F59" i="7"/>
  <c r="C59" i="7"/>
  <c r="D59" i="7"/>
  <c r="E60" i="7" l="1"/>
  <c r="F60" i="7"/>
  <c r="C60" i="7"/>
  <c r="B60" i="7"/>
  <c r="D60" i="7"/>
  <c r="D61" i="7" l="1"/>
  <c r="E61" i="7"/>
  <c r="F61" i="7"/>
  <c r="C61" i="7"/>
  <c r="B61" i="7"/>
</calcChain>
</file>

<file path=xl/sharedStrings.xml><?xml version="1.0" encoding="utf-8"?>
<sst xmlns="http://schemas.openxmlformats.org/spreadsheetml/2006/main" count="75" uniqueCount="51">
  <si>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</si>
  <si>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</si>
  <si>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</si>
  <si>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</si>
  <si>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</si>
  <si>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х</t>
  </si>
  <si>
    <t>P(X&lt;=х)</t>
  </si>
  <si>
    <t>Значение</t>
  </si>
  <si>
    <t>Параметр</t>
  </si>
  <si>
    <t>Функция распределения</t>
  </si>
  <si>
    <t>Плотность вероятности</t>
  </si>
  <si>
    <t>Мат.ожидание (среднее)</t>
  </si>
  <si>
    <t>Дисперсия</t>
  </si>
  <si>
    <t>Мода</t>
  </si>
  <si>
    <t>Коэфф. ассиметрии</t>
  </si>
  <si>
    <t>Для графика</t>
  </si>
  <si>
    <t>Показатели распределения</t>
  </si>
  <si>
    <t>График функции распределения и плотности вероятности</t>
  </si>
  <si>
    <t>Медиана</t>
  </si>
  <si>
    <t>n</t>
  </si>
  <si>
    <t>число степеней свободы</t>
  </si>
  <si>
    <t>Плотность вероятности (альтернативый расчет)</t>
  </si>
  <si>
    <t>x</t>
  </si>
  <si>
    <t>Функции MS EXCEL</t>
  </si>
  <si>
    <t>n-число степеней свободы</t>
  </si>
  <si>
    <t>Вероятность</t>
  </si>
  <si>
    <t>p(x)</t>
  </si>
  <si>
    <t>Значение аргумента</t>
  </si>
  <si>
    <t>Результат</t>
  </si>
  <si>
    <t>Обозначение</t>
  </si>
  <si>
    <t>P(X&gt;х)</t>
  </si>
  <si>
    <t>уровень значимости</t>
  </si>
  <si>
    <t>Распределение ХИ-квадрат. Распределения математической статистики в MS EXCEL</t>
  </si>
  <si>
    <t>Плотность вероятности ХИ2 распределения</t>
  </si>
  <si>
    <t>Функция вероятности ХИ2 распределения</t>
  </si>
  <si>
    <t>p(Х=x)</t>
  </si>
  <si>
    <t>Функция вероятности ХИ2 распределения (через ГАММА.РАСП)</t>
  </si>
  <si>
    <t>Плотность вероятности ХИ2 распределения  (через ГАММА.РАСП)</t>
  </si>
  <si>
    <t>Примерное выражение для медианы</t>
  </si>
  <si>
    <t>ХИ2.РАСП</t>
  </si>
  <si>
    <t>ХИ2.РАСП.ПХ</t>
  </si>
  <si>
    <t>д.б. &gt;0</t>
  </si>
  <si>
    <t>ХИ2РАСП</t>
  </si>
  <si>
    <t>ХИ2.ОБР</t>
  </si>
  <si>
    <t>ХИ2ОБР</t>
  </si>
  <si>
    <t>ХИ2.ОБР.ПХ</t>
  </si>
  <si>
    <t>Обратные функции</t>
  </si>
  <si>
    <t>Квантиль</t>
  </si>
  <si>
    <t>Верхний квантиль</t>
  </si>
  <si>
    <t>Приближение нормальным распределением при n&gt;30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</si>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</sst>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0000"/>
    <numFmt numFmtId="168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2" fillId="6" borderId="0" xfId="0" applyFont="1" applyFill="1" applyAlignment="1">
      <alignment vertical="center"/>
    </xf>
    <xf numFmtId="0" fontId="11" fillId="6" borderId="0" xfId="1" applyFont="1" applyFill="1" applyBorder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4" fillId="6" borderId="0" xfId="0" applyFont="1" applyFill="1" applyAlignment="1">
      <alignment vertical="center"/>
    </xf>
    <xf numFmtId="166" fontId="10" fillId="0" borderId="1" xfId="1" applyNumberFormat="1" applyFont="1" applyBorder="1"/>
    <xf numFmtId="167" fontId="10" fillId="0" borderId="0" xfId="1" applyNumberFormat="1" applyFont="1"/>
    <xf numFmtId="0" fontId="15" fillId="0" borderId="1" xfId="0" applyFont="1" applyBorder="1"/>
    <xf numFmtId="166" fontId="15" fillId="0" borderId="1" xfId="0" applyNumberFormat="1" applyFont="1" applyBorder="1"/>
    <xf numFmtId="0" fontId="15" fillId="0" borderId="0" xfId="0" applyFont="1"/>
    <xf numFmtId="0" fontId="15" fillId="6" borderId="0" xfId="0" applyFont="1" applyFill="1" applyBorder="1"/>
    <xf numFmtId="0" fontId="0" fillId="6" borderId="0" xfId="0" applyFill="1" applyBorder="1"/>
    <xf numFmtId="0" fontId="16" fillId="0" borderId="0" xfId="0" applyFont="1"/>
    <xf numFmtId="0" fontId="15" fillId="5" borderId="1" xfId="0" applyFont="1" applyFill="1" applyBorder="1"/>
    <xf numFmtId="166" fontId="0" fillId="0" borderId="0" xfId="0" applyNumberFormat="1"/>
    <xf numFmtId="0" fontId="10" fillId="0" borderId="0" xfId="1" applyFont="1" applyBorder="1" applyAlignment="1">
      <alignment wrapText="1"/>
    </xf>
    <xf numFmtId="0" fontId="10" fillId="0" borderId="1" xfId="1" applyFont="1" applyBorder="1" applyAlignment="1">
      <alignment vertical="top" wrapText="1"/>
    </xf>
    <xf numFmtId="166" fontId="10" fillId="0" borderId="0" xfId="1" applyNumberFormat="1" applyFont="1"/>
    <xf numFmtId="0" fontId="17" fillId="0" borderId="1" xfId="0" applyFont="1" applyBorder="1"/>
    <xf numFmtId="168" fontId="10" fillId="0" borderId="1" xfId="1" applyNumberFormat="1" applyFont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График!$H$17</c:f>
          <c:strCache>
            <c:ptCount val="1"/>
            <c:pt idx="0">
              <c:v>Распределение ХИ2(5)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8629415975409488E-2"/>
          <c:y val="0.13628439092172301"/>
          <c:w val="0.89607047782128835"/>
          <c:h val="0.633625796775403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График!$C$19</c:f>
              <c:strCache>
                <c:ptCount val="1"/>
                <c:pt idx="0">
                  <c:v>Плотность вероятности ХИ2 распределения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График!$A$21:$A$61</c:f>
              <c:numCache>
                <c:formatCode>0.000</c:formatCode>
                <c:ptCount val="41"/>
                <c:pt idx="0">
                  <c:v>0</c:v>
                </c:pt>
                <c:pt idx="1">
                  <c:v>0.47434164902525688</c:v>
                </c:pt>
                <c:pt idx="2">
                  <c:v>0.94868329805051377</c:v>
                </c:pt>
                <c:pt idx="3">
                  <c:v>1.4230249470757705</c:v>
                </c:pt>
                <c:pt idx="4">
                  <c:v>1.8973665961010275</c:v>
                </c:pt>
                <c:pt idx="5">
                  <c:v>2.3717082451262845</c:v>
                </c:pt>
                <c:pt idx="6">
                  <c:v>2.8460498941515415</c:v>
                </c:pt>
                <c:pt idx="7">
                  <c:v>3.3203915431767985</c:v>
                </c:pt>
                <c:pt idx="8">
                  <c:v>3.7947331922020555</c:v>
                </c:pt>
                <c:pt idx="9">
                  <c:v>4.2690748412273125</c:v>
                </c:pt>
                <c:pt idx="10">
                  <c:v>4.7434164902525691</c:v>
                </c:pt>
                <c:pt idx="11">
                  <c:v>5.2177581392778256</c:v>
                </c:pt>
                <c:pt idx="12">
                  <c:v>5.6920997883030822</c:v>
                </c:pt>
                <c:pt idx="13">
                  <c:v>6.1664414373283387</c:v>
                </c:pt>
                <c:pt idx="14">
                  <c:v>6.6407830863535953</c:v>
                </c:pt>
                <c:pt idx="15">
                  <c:v>7.1151247353788518</c:v>
                </c:pt>
                <c:pt idx="16">
                  <c:v>7.5894663844041084</c:v>
                </c:pt>
                <c:pt idx="17">
                  <c:v>8.0638080334293658</c:v>
                </c:pt>
                <c:pt idx="18">
                  <c:v>8.5381496824546232</c:v>
                </c:pt>
                <c:pt idx="19">
                  <c:v>9.0124913314798807</c:v>
                </c:pt>
                <c:pt idx="20">
                  <c:v>9.4868329805051381</c:v>
                </c:pt>
                <c:pt idx="21">
                  <c:v>9.9611746295303956</c:v>
                </c:pt>
                <c:pt idx="22">
                  <c:v>10.435516278555653</c:v>
                </c:pt>
                <c:pt idx="23">
                  <c:v>10.90985792758091</c:v>
                </c:pt>
                <c:pt idx="24">
                  <c:v>11.384199576606168</c:v>
                </c:pt>
                <c:pt idx="25">
                  <c:v>11.858541225631425</c:v>
                </c:pt>
                <c:pt idx="26">
                  <c:v>12.332882874656683</c:v>
                </c:pt>
                <c:pt idx="27">
                  <c:v>12.80722452368194</c:v>
                </c:pt>
                <c:pt idx="28">
                  <c:v>13.281566172707198</c:v>
                </c:pt>
                <c:pt idx="29">
                  <c:v>13.755907821732455</c:v>
                </c:pt>
                <c:pt idx="30">
                  <c:v>14.230249470757713</c:v>
                </c:pt>
                <c:pt idx="31">
                  <c:v>14.70459111978297</c:v>
                </c:pt>
                <c:pt idx="32">
                  <c:v>15.178932768808227</c:v>
                </c:pt>
                <c:pt idx="33">
                  <c:v>15.653274417833485</c:v>
                </c:pt>
                <c:pt idx="34">
                  <c:v>16.127616066858742</c:v>
                </c:pt>
                <c:pt idx="35">
                  <c:v>16.601957715883998</c:v>
                </c:pt>
                <c:pt idx="36">
                  <c:v>17.076299364909254</c:v>
                </c:pt>
                <c:pt idx="37">
                  <c:v>17.550641013934509</c:v>
                </c:pt>
                <c:pt idx="38">
                  <c:v>18.024982662959765</c:v>
                </c:pt>
                <c:pt idx="39">
                  <c:v>18.499324311985021</c:v>
                </c:pt>
                <c:pt idx="40">
                  <c:v>18.973665961010276</c:v>
                </c:pt>
              </c:numCache>
            </c:numRef>
          </c:xVal>
          <c:yVal>
            <c:numRef>
              <c:f>График!$C$21:$C$61</c:f>
              <c:numCache>
                <c:formatCode>0.00000</c:formatCode>
                <c:ptCount val="41"/>
                <c:pt idx="0">
                  <c:v>0</c:v>
                </c:pt>
                <c:pt idx="1">
                  <c:v>3.4270758716278216E-2</c:v>
                </c:pt>
                <c:pt idx="2">
                  <c:v>7.6465711245612966E-2</c:v>
                </c:pt>
                <c:pt idx="3">
                  <c:v>0.11081578842700736</c:v>
                </c:pt>
                <c:pt idx="4">
                  <c:v>0.13458844184844465</c:v>
                </c:pt>
                <c:pt idx="5">
                  <c:v>0.14837844125443037</c:v>
                </c:pt>
                <c:pt idx="6">
                  <c:v>0.15386530183947386</c:v>
                </c:pt>
                <c:pt idx="7">
                  <c:v>0.1529533161332321</c:v>
                </c:pt>
                <c:pt idx="8">
                  <c:v>0.14741607281058383</c:v>
                </c:pt>
                <c:pt idx="9">
                  <c:v>0.13876234822970521</c:v>
                </c:pt>
                <c:pt idx="10">
                  <c:v>0.12820527546216923</c:v>
                </c:pt>
                <c:pt idx="11">
                  <c:v>0.11667906587359919</c:v>
                </c:pt>
                <c:pt idx="12">
                  <c:v>0.10487544207728448</c:v>
                </c:pt>
                <c:pt idx="13">
                  <c:v>9.3285680407435373E-2</c:v>
                </c:pt>
                <c:pt idx="14">
                  <c:v>8.2241311661590322E-2</c:v>
                </c:pt>
                <c:pt idx="15">
                  <c:v>7.1950345372094784E-2</c:v>
                </c:pt>
                <c:pt idx="16">
                  <c:v>6.252792085606991E-2</c:v>
                </c:pt>
                <c:pt idx="17">
                  <c:v>5.4021347844512159E-2</c:v>
                </c:pt>
                <c:pt idx="18">
                  <c:v>4.6430013609153706E-2</c:v>
                </c:pt>
                <c:pt idx="19">
                  <c:v>3.972084458959154E-2</c:v>
                </c:pt>
                <c:pt idx="20">
                  <c:v>3.3840057015929105E-2</c:v>
                </c:pt>
                <c:pt idx="21">
                  <c:v>2.8721892628965719E-2</c:v>
                </c:pt>
                <c:pt idx="22">
                  <c:v>2.4294958028670832E-2</c:v>
                </c:pt>
                <c:pt idx="23">
                  <c:v>2.0486695175831609E-2</c:v>
                </c:pt>
                <c:pt idx="24">
                  <c:v>1.7226420084868202E-2</c:v>
                </c:pt>
                <c:pt idx="25">
                  <c:v>1.4447283791932119E-2</c:v>
                </c:pt>
                <c:pt idx="26">
                  <c:v>1.2087437247308751E-2</c:v>
                </c:pt>
                <c:pt idx="27">
                  <c:v>1.0090620577553368E-2</c:v>
                </c:pt>
                <c:pt idx="28">
                  <c:v>8.4063466861597942E-3</c:v>
                </c:pt>
                <c:pt idx="29">
                  <c:v>6.9898083186110994E-3</c:v>
                </c:pt>
                <c:pt idx="30">
                  <c:v>5.8016051927943131E-3</c:v>
                </c:pt>
                <c:pt idx="31">
                  <c:v>4.8073622569136595E-3</c:v>
                </c:pt>
                <c:pt idx="32">
                  <c:v>3.9772903439106279E-3</c:v>
                </c:pt>
                <c:pt idx="33">
                  <c:v>3.2857253452343023E-3</c:v>
                </c:pt>
                <c:pt idx="34">
                  <c:v>2.7106705860846401E-3</c:v>
                </c:pt>
                <c:pt idx="35">
                  <c:v>2.2333585614087684E-3</c:v>
                </c:pt>
                <c:pt idx="36">
                  <c:v>1.8378419403076382E-3</c:v>
                </c:pt>
                <c:pt idx="37">
                  <c:v>1.5106192430939293E-3</c:v>
                </c:pt>
                <c:pt idx="38">
                  <c:v>1.2402974224070224E-3</c:v>
                </c:pt>
                <c:pt idx="39">
                  <c:v>1.0172914078293977E-3</c:v>
                </c:pt>
                <c:pt idx="40">
                  <c:v>8.3355924477087706E-4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График!$B$19</c:f>
              <c:strCache>
                <c:ptCount val="1"/>
                <c:pt idx="0">
                  <c:v>Функция вероятности ХИ2 распределения</c:v>
                </c:pt>
              </c:strCache>
            </c:strRef>
          </c:tx>
          <c:marker>
            <c:symbol val="none"/>
          </c:marker>
          <c:xVal>
            <c:numRef>
              <c:f>График!$A$21:$A$61</c:f>
              <c:numCache>
                <c:formatCode>0.000</c:formatCode>
                <c:ptCount val="41"/>
                <c:pt idx="0">
                  <c:v>0</c:v>
                </c:pt>
                <c:pt idx="1">
                  <c:v>0.47434164902525688</c:v>
                </c:pt>
                <c:pt idx="2">
                  <c:v>0.94868329805051377</c:v>
                </c:pt>
                <c:pt idx="3">
                  <c:v>1.4230249470757705</c:v>
                </c:pt>
                <c:pt idx="4">
                  <c:v>1.8973665961010275</c:v>
                </c:pt>
                <c:pt idx="5">
                  <c:v>2.3717082451262845</c:v>
                </c:pt>
                <c:pt idx="6">
                  <c:v>2.8460498941515415</c:v>
                </c:pt>
                <c:pt idx="7">
                  <c:v>3.3203915431767985</c:v>
                </c:pt>
                <c:pt idx="8">
                  <c:v>3.7947331922020555</c:v>
                </c:pt>
                <c:pt idx="9">
                  <c:v>4.2690748412273125</c:v>
                </c:pt>
                <c:pt idx="10">
                  <c:v>4.7434164902525691</c:v>
                </c:pt>
                <c:pt idx="11">
                  <c:v>5.2177581392778256</c:v>
                </c:pt>
                <c:pt idx="12">
                  <c:v>5.6920997883030822</c:v>
                </c:pt>
                <c:pt idx="13">
                  <c:v>6.1664414373283387</c:v>
                </c:pt>
                <c:pt idx="14">
                  <c:v>6.6407830863535953</c:v>
                </c:pt>
                <c:pt idx="15">
                  <c:v>7.1151247353788518</c:v>
                </c:pt>
                <c:pt idx="16">
                  <c:v>7.5894663844041084</c:v>
                </c:pt>
                <c:pt idx="17">
                  <c:v>8.0638080334293658</c:v>
                </c:pt>
                <c:pt idx="18">
                  <c:v>8.5381496824546232</c:v>
                </c:pt>
                <c:pt idx="19">
                  <c:v>9.0124913314798807</c:v>
                </c:pt>
                <c:pt idx="20">
                  <c:v>9.4868329805051381</c:v>
                </c:pt>
                <c:pt idx="21">
                  <c:v>9.9611746295303956</c:v>
                </c:pt>
                <c:pt idx="22">
                  <c:v>10.435516278555653</c:v>
                </c:pt>
                <c:pt idx="23">
                  <c:v>10.90985792758091</c:v>
                </c:pt>
                <c:pt idx="24">
                  <c:v>11.384199576606168</c:v>
                </c:pt>
                <c:pt idx="25">
                  <c:v>11.858541225631425</c:v>
                </c:pt>
                <c:pt idx="26">
                  <c:v>12.332882874656683</c:v>
                </c:pt>
                <c:pt idx="27">
                  <c:v>12.80722452368194</c:v>
                </c:pt>
                <c:pt idx="28">
                  <c:v>13.281566172707198</c:v>
                </c:pt>
                <c:pt idx="29">
                  <c:v>13.755907821732455</c:v>
                </c:pt>
                <c:pt idx="30">
                  <c:v>14.230249470757713</c:v>
                </c:pt>
                <c:pt idx="31">
                  <c:v>14.70459111978297</c:v>
                </c:pt>
                <c:pt idx="32">
                  <c:v>15.178932768808227</c:v>
                </c:pt>
                <c:pt idx="33">
                  <c:v>15.653274417833485</c:v>
                </c:pt>
                <c:pt idx="34">
                  <c:v>16.127616066858742</c:v>
                </c:pt>
                <c:pt idx="35">
                  <c:v>16.601957715883998</c:v>
                </c:pt>
                <c:pt idx="36">
                  <c:v>17.076299364909254</c:v>
                </c:pt>
                <c:pt idx="37">
                  <c:v>17.550641013934509</c:v>
                </c:pt>
                <c:pt idx="38">
                  <c:v>18.024982662959765</c:v>
                </c:pt>
                <c:pt idx="39">
                  <c:v>18.499324311985021</c:v>
                </c:pt>
                <c:pt idx="40">
                  <c:v>18.973665961010276</c:v>
                </c:pt>
              </c:numCache>
            </c:numRef>
          </c:xVal>
          <c:yVal>
            <c:numRef>
              <c:f>График!$B$21:$B$61</c:f>
              <c:numCache>
                <c:formatCode>0.00000</c:formatCode>
                <c:ptCount val="41"/>
                <c:pt idx="0">
                  <c:v>0</c:v>
                </c:pt>
                <c:pt idx="1">
                  <c:v>6.9673053941622922E-3</c:v>
                </c:pt>
                <c:pt idx="2">
                  <c:v>3.3402277578738308E-2</c:v>
                </c:pt>
                <c:pt idx="3">
                  <c:v>7.822188097592947E-2</c:v>
                </c:pt>
                <c:pt idx="4">
                  <c:v>0.13684371620450597</c:v>
                </c:pt>
                <c:pt idx="5">
                  <c:v>0.20432026636980352</c:v>
                </c:pt>
                <c:pt idx="6">
                  <c:v>0.27629411662834474</c:v>
                </c:pt>
                <c:pt idx="7">
                  <c:v>0.3492787769695529</c:v>
                </c:pt>
                <c:pt idx="8">
                  <c:v>0.42066851087763418</c:v>
                </c:pt>
                <c:pt idx="9">
                  <c:v>0.48863876975637721</c:v>
                </c:pt>
                <c:pt idx="10">
                  <c:v>0.55201056846798102</c:v>
                </c:pt>
                <c:pt idx="11">
                  <c:v>0.61011302023085934</c:v>
                </c:pt>
                <c:pt idx="12">
                  <c:v>0.66265924171592716</c:v>
                </c:pt>
                <c:pt idx="13">
                  <c:v>0.70964125401691525</c:v>
                </c:pt>
                <c:pt idx="14">
                  <c:v>0.75124469028090179</c:v>
                </c:pt>
                <c:pt idx="15">
                  <c:v>0.7877818220910402</c:v>
                </c:pt>
                <c:pt idx="16">
                  <c:v>0.81964046399096691</c:v>
                </c:pt>
                <c:pt idx="17">
                  <c:v>0.84724607488770298</c:v>
                </c:pt>
                <c:pt idx="18">
                  <c:v>0.87103449514562137</c:v>
                </c:pt>
                <c:pt idx="19">
                  <c:v>0.89143304316328731</c:v>
                </c:pt>
                <c:pt idx="20">
                  <c:v>0.90884803721575413</c:v>
                </c:pt>
                <c:pt idx="21">
                  <c:v>0.92365714990872938</c:v>
                </c:pt>
                <c:pt idx="22">
                  <c:v>0.93620531531471962</c:v>
                </c:pt>
                <c:pt idx="23">
                  <c:v>0.94680318086330983</c:v>
                </c:pt>
                <c:pt idx="24">
                  <c:v>0.95572732462720644</c:v>
                </c:pt>
                <c:pt idx="25">
                  <c:v>0.96322164589845283</c:v>
                </c:pt>
                <c:pt idx="26">
                  <c:v>0.96949948728485458</c:v>
                </c:pt>
                <c:pt idx="27">
                  <c:v>0.97474616519876389</c:v>
                </c:pt>
                <c:pt idx="28">
                  <c:v>0.97912167780018033</c:v>
                </c:pt>
                <c:pt idx="29">
                  <c:v>0.98276343003716904</c:v>
                </c:pt>
                <c:pt idx="30">
                  <c:v>0.98578886866032878</c:v>
                </c:pt>
                <c:pt idx="31">
                  <c:v>0.98829795960211109</c:v>
                </c:pt>
                <c:pt idx="32">
                  <c:v>0.99037546892089656</c:v>
                </c:pt>
                <c:pt idx="33">
                  <c:v>0.99209302907259178</c:v>
                </c:pt>
                <c:pt idx="34">
                  <c:v>0.99351098656385484</c:v>
                </c:pt>
                <c:pt idx="35">
                  <c:v>0.99468003662584237</c:v>
                </c:pt>
                <c:pt idx="36">
                  <c:v>0.99564265665108476</c:v>
                </c:pt>
                <c:pt idx="37">
                  <c:v>0.99643435370747313</c:v>
                </c:pt>
                <c:pt idx="38">
                  <c:v>0.99708474320879648</c:v>
                </c:pt>
                <c:pt idx="39">
                  <c:v>0.99761847633058731</c:v>
                </c:pt>
                <c:pt idx="40">
                  <c:v>0.99805603342432059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29248"/>
        <c:axId val="134648192"/>
      </c:scatterChart>
      <c:valAx>
        <c:axId val="13462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8103359173126616"/>
              <c:y val="0.924360969584684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34648192"/>
        <c:crosses val="autoZero"/>
        <c:crossBetween val="midCat"/>
      </c:valAx>
      <c:valAx>
        <c:axId val="134648192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346292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1302366273983195E-2"/>
          <c:y val="0.85308277641765362"/>
          <c:w val="0.95078821542656"/>
          <c:h val="0.146917223582346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Приближение!$E$10</c:f>
          <c:strCache>
            <c:ptCount val="1"/>
            <c:pt idx="0">
              <c:v>Приближение распределения ХИ2(n=50) нормальным распределением</c:v>
            </c:pt>
          </c:strCache>
        </c:strRef>
      </c:tx>
      <c:layout>
        <c:manualLayout>
          <c:xMode val="edge"/>
          <c:yMode val="edge"/>
          <c:x val="0.13908747440089542"/>
          <c:y val="1.4939309056956116E-2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068495627990635"/>
          <c:y val="0.13628439092172301"/>
          <c:w val="0.85614314970405236"/>
          <c:h val="0.633625796775403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Приближение!$B$12</c:f>
              <c:strCache>
                <c:ptCount val="1"/>
                <c:pt idx="0">
                  <c:v>Плотность вероятности ХИ2 распределения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Приближение!$A$14:$A$41</c:f>
              <c:numCache>
                <c:formatCode>0.000</c:formatCode>
                <c:ptCount val="28"/>
                <c:pt idx="0">
                  <c:v>0</c:v>
                </c:pt>
                <c:pt idx="1">
                  <c:v>3.3333333333333335</c:v>
                </c:pt>
                <c:pt idx="2">
                  <c:v>6.666666666666667</c:v>
                </c:pt>
                <c:pt idx="3">
                  <c:v>10</c:v>
                </c:pt>
                <c:pt idx="4">
                  <c:v>13.333333333333334</c:v>
                </c:pt>
                <c:pt idx="5">
                  <c:v>16.666666666666668</c:v>
                </c:pt>
                <c:pt idx="6">
                  <c:v>20</c:v>
                </c:pt>
                <c:pt idx="7">
                  <c:v>23.333333333333332</c:v>
                </c:pt>
                <c:pt idx="8">
                  <c:v>26.666666666666664</c:v>
                </c:pt>
                <c:pt idx="9">
                  <c:v>29.999999999999996</c:v>
                </c:pt>
                <c:pt idx="10">
                  <c:v>33.333333333333329</c:v>
                </c:pt>
                <c:pt idx="11">
                  <c:v>36.666666666666664</c:v>
                </c:pt>
                <c:pt idx="12">
                  <c:v>40</c:v>
                </c:pt>
                <c:pt idx="13">
                  <c:v>43.333333333333336</c:v>
                </c:pt>
                <c:pt idx="14">
                  <c:v>46.666666666666671</c:v>
                </c:pt>
                <c:pt idx="15">
                  <c:v>50.000000000000007</c:v>
                </c:pt>
                <c:pt idx="16">
                  <c:v>53.333333333333343</c:v>
                </c:pt>
                <c:pt idx="17">
                  <c:v>56.666666666666679</c:v>
                </c:pt>
                <c:pt idx="18">
                  <c:v>60.000000000000014</c:v>
                </c:pt>
                <c:pt idx="19">
                  <c:v>63.33333333333335</c:v>
                </c:pt>
                <c:pt idx="20">
                  <c:v>66.666666666666686</c:v>
                </c:pt>
                <c:pt idx="21">
                  <c:v>70.000000000000014</c:v>
                </c:pt>
                <c:pt idx="22">
                  <c:v>73.333333333333343</c:v>
                </c:pt>
                <c:pt idx="23">
                  <c:v>76.666666666666671</c:v>
                </c:pt>
                <c:pt idx="24">
                  <c:v>80</c:v>
                </c:pt>
                <c:pt idx="25">
                  <c:v>83.333333333333329</c:v>
                </c:pt>
                <c:pt idx="26">
                  <c:v>86.666666666666657</c:v>
                </c:pt>
                <c:pt idx="27">
                  <c:v>89.999999999999986</c:v>
                </c:pt>
              </c:numCache>
            </c:numRef>
          </c:xVal>
          <c:yVal>
            <c:numRef>
              <c:f>Приближение!$B$14:$B$41</c:f>
              <c:numCache>
                <c:formatCode>0.00000</c:formatCode>
                <c:ptCount val="28"/>
                <c:pt idx="0">
                  <c:v>0</c:v>
                </c:pt>
                <c:pt idx="1">
                  <c:v>3.2122562919825427E-20</c:v>
                </c:pt>
                <c:pt idx="2">
                  <c:v>1.017901953619992E-13</c:v>
                </c:pt>
                <c:pt idx="3">
                  <c:v>3.2364733011962186E-10</c:v>
                </c:pt>
                <c:pt idx="4">
                  <c:v>6.0922479545733744E-8</c:v>
                </c:pt>
                <c:pt idx="5">
                  <c:v>2.4366533373257311E-6</c:v>
                </c:pt>
                <c:pt idx="6">
                  <c:v>3.6586386261660791E-5</c:v>
                </c:pt>
                <c:pt idx="7">
                  <c:v>2.7939480698401008E-4</c:v>
                </c:pt>
                <c:pt idx="8">
                  <c:v>1.3007712238450484E-3</c:v>
                </c:pt>
                <c:pt idx="9">
                  <c:v>4.1498970502362323E-3</c:v>
                </c:pt>
                <c:pt idx="10">
                  <c:v>9.8263665376405289E-3</c:v>
                </c:pt>
                <c:pt idx="11">
                  <c:v>1.828071875622244E-2</c:v>
                </c:pt>
                <c:pt idx="12">
                  <c:v>2.7867280692667425E-2</c:v>
                </c:pt>
                <c:pt idx="13">
                  <c:v>3.5938587648590981E-2</c:v>
                </c:pt>
                <c:pt idx="14">
                  <c:v>4.0194744294154872E-2</c:v>
                </c:pt>
                <c:pt idx="15">
                  <c:v>3.9761475734032714E-2</c:v>
                </c:pt>
                <c:pt idx="16">
                  <c:v>3.5344978727929681E-2</c:v>
                </c:pt>
                <c:pt idx="17">
                  <c:v>2.860211295692202E-2</c:v>
                </c:pt>
                <c:pt idx="18">
                  <c:v>2.1298057262058835E-2</c:v>
                </c:pt>
                <c:pt idx="19">
                  <c:v>1.4725232281107498E-2</c:v>
                </c:pt>
                <c:pt idx="20">
                  <c:v>9.5251427012216817E-3</c:v>
                </c:pt>
                <c:pt idx="21">
                  <c:v>5.8021711055718768E-3</c:v>
                </c:pt>
                <c:pt idx="22">
                  <c:v>3.3469379552190826E-3</c:v>
                </c:pt>
                <c:pt idx="23">
                  <c:v>1.8371611366320656E-3</c:v>
                </c:pt>
                <c:pt idx="24">
                  <c:v>9.6366225759168898E-4</c:v>
                </c:pt>
                <c:pt idx="25">
                  <c:v>4.8483182578462652E-4</c:v>
                </c:pt>
                <c:pt idx="26">
                  <c:v>2.3472920459931336E-4</c:v>
                </c:pt>
                <c:pt idx="27">
                  <c:v>1.096763475551069E-4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Приближение!$C$12</c:f>
              <c:strCache>
                <c:ptCount val="1"/>
                <c:pt idx="0">
                  <c:v>Плотность вероятности нормального распределения N(50;10,00)</c:v>
                </c:pt>
              </c:strCache>
            </c:strRef>
          </c:tx>
          <c:marker>
            <c:symbol val="none"/>
          </c:marker>
          <c:xVal>
            <c:numRef>
              <c:f>Приближение!$A$14:$A$41</c:f>
              <c:numCache>
                <c:formatCode>0.000</c:formatCode>
                <c:ptCount val="28"/>
                <c:pt idx="0">
                  <c:v>0</c:v>
                </c:pt>
                <c:pt idx="1">
                  <c:v>3.3333333333333335</c:v>
                </c:pt>
                <c:pt idx="2">
                  <c:v>6.666666666666667</c:v>
                </c:pt>
                <c:pt idx="3">
                  <c:v>10</c:v>
                </c:pt>
                <c:pt idx="4">
                  <c:v>13.333333333333334</c:v>
                </c:pt>
                <c:pt idx="5">
                  <c:v>16.666666666666668</c:v>
                </c:pt>
                <c:pt idx="6">
                  <c:v>20</c:v>
                </c:pt>
                <c:pt idx="7">
                  <c:v>23.333333333333332</c:v>
                </c:pt>
                <c:pt idx="8">
                  <c:v>26.666666666666664</c:v>
                </c:pt>
                <c:pt idx="9">
                  <c:v>29.999999999999996</c:v>
                </c:pt>
                <c:pt idx="10">
                  <c:v>33.333333333333329</c:v>
                </c:pt>
                <c:pt idx="11">
                  <c:v>36.666666666666664</c:v>
                </c:pt>
                <c:pt idx="12">
                  <c:v>40</c:v>
                </c:pt>
                <c:pt idx="13">
                  <c:v>43.333333333333336</c:v>
                </c:pt>
                <c:pt idx="14">
                  <c:v>46.666666666666671</c:v>
                </c:pt>
                <c:pt idx="15">
                  <c:v>50.000000000000007</c:v>
                </c:pt>
                <c:pt idx="16">
                  <c:v>53.333333333333343</c:v>
                </c:pt>
                <c:pt idx="17">
                  <c:v>56.666666666666679</c:v>
                </c:pt>
                <c:pt idx="18">
                  <c:v>60.000000000000014</c:v>
                </c:pt>
                <c:pt idx="19">
                  <c:v>63.33333333333335</c:v>
                </c:pt>
                <c:pt idx="20">
                  <c:v>66.666666666666686</c:v>
                </c:pt>
                <c:pt idx="21">
                  <c:v>70.000000000000014</c:v>
                </c:pt>
                <c:pt idx="22">
                  <c:v>73.333333333333343</c:v>
                </c:pt>
                <c:pt idx="23">
                  <c:v>76.666666666666671</c:v>
                </c:pt>
                <c:pt idx="24">
                  <c:v>80</c:v>
                </c:pt>
                <c:pt idx="25">
                  <c:v>83.333333333333329</c:v>
                </c:pt>
                <c:pt idx="26">
                  <c:v>86.666666666666657</c:v>
                </c:pt>
                <c:pt idx="27">
                  <c:v>89.999999999999986</c:v>
                </c:pt>
              </c:numCache>
            </c:numRef>
          </c:xVal>
          <c:yVal>
            <c:numRef>
              <c:f>Приближение!$C$14:$C$41</c:f>
              <c:numCache>
                <c:formatCode>0.00000</c:formatCode>
                <c:ptCount val="28"/>
                <c:pt idx="0">
                  <c:v>1.4867195147342977E-7</c:v>
                </c:pt>
                <c:pt idx="1">
                  <c:v>7.44604587063003E-7</c:v>
                </c:pt>
                <c:pt idx="2">
                  <c:v>3.3370862395638304E-6</c:v>
                </c:pt>
                <c:pt idx="3">
                  <c:v>1.3383022576488536E-5</c:v>
                </c:pt>
                <c:pt idx="4">
                  <c:v>4.8027065162082069E-5</c:v>
                </c:pt>
                <c:pt idx="5">
                  <c:v>1.5422789962911079E-4</c:v>
                </c:pt>
                <c:pt idx="6">
                  <c:v>4.4318484119380076E-4</c:v>
                </c:pt>
                <c:pt idx="7">
                  <c:v>1.1395986023797432E-3</c:v>
                </c:pt>
                <c:pt idx="8">
                  <c:v>2.6221889093709485E-3</c:v>
                </c:pt>
                <c:pt idx="9">
                  <c:v>5.3990966513188009E-3</c:v>
                </c:pt>
                <c:pt idx="10">
                  <c:v>9.9477138792748599E-3</c:v>
                </c:pt>
                <c:pt idx="11">
                  <c:v>1.6401007467599361E-2</c:v>
                </c:pt>
                <c:pt idx="12">
                  <c:v>2.4197072451914336E-2</c:v>
                </c:pt>
                <c:pt idx="13">
                  <c:v>3.1944800552235232E-2</c:v>
                </c:pt>
                <c:pt idx="14">
                  <c:v>3.7738322769299323E-2</c:v>
                </c:pt>
                <c:pt idx="15">
                  <c:v>3.9894228040143274E-2</c:v>
                </c:pt>
                <c:pt idx="16">
                  <c:v>3.773832276929931E-2</c:v>
                </c:pt>
                <c:pt idx="17">
                  <c:v>3.1944800552235197E-2</c:v>
                </c:pt>
                <c:pt idx="18">
                  <c:v>2.4197072451914305E-2</c:v>
                </c:pt>
                <c:pt idx="19">
                  <c:v>1.6401007467599326E-2</c:v>
                </c:pt>
                <c:pt idx="20">
                  <c:v>9.9477138792748374E-3</c:v>
                </c:pt>
                <c:pt idx="21">
                  <c:v>5.3990966513187914E-3</c:v>
                </c:pt>
                <c:pt idx="22">
                  <c:v>2.6221889093709437E-3</c:v>
                </c:pt>
                <c:pt idx="23">
                  <c:v>1.1395986023797432E-3</c:v>
                </c:pt>
                <c:pt idx="24">
                  <c:v>4.4318484119380076E-4</c:v>
                </c:pt>
                <c:pt idx="25">
                  <c:v>1.5422789962911079E-4</c:v>
                </c:pt>
                <c:pt idx="26">
                  <c:v>4.8027065162082198E-5</c:v>
                </c:pt>
                <c:pt idx="27">
                  <c:v>1.3383022576488609E-5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62848"/>
        <c:axId val="141265536"/>
      </c:scatterChart>
      <c:valAx>
        <c:axId val="1412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8103359173126616"/>
              <c:y val="0.924360969584684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41265536"/>
        <c:crosses val="autoZero"/>
        <c:crossBetween val="midCat"/>
      </c:valAx>
      <c:valAx>
        <c:axId val="141265536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412628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1302366273983195E-2"/>
          <c:y val="0.85308277641765362"/>
          <c:w val="0.74604593420235887"/>
          <c:h val="0.129470874964158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18</xdr:row>
      <xdr:rowOff>0</xdr:rowOff>
    </xdr:from>
    <xdr:to>
      <xdr:col>14</xdr:col>
      <xdr:colOff>0</xdr:colOff>
      <xdr:row>37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predelenie-hi-kvadrat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raspredelenie-hi-kvadrat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raspredelenie-hi-kvadrat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14.7109375" style="4" customWidth="1"/>
    <col min="2" max="2" width="15.42578125" style="4" customWidth="1"/>
    <col min="3" max="3" width="15.7109375" style="4" customWidth="1"/>
    <col min="4" max="4" width="20.42578125" style="4" customWidth="1"/>
    <col min="5" max="5" width="18.42578125" style="4" bestFit="1" customWidth="1"/>
    <col min="6" max="6" width="19.85546875" style="4" bestFit="1" customWidth="1"/>
    <col min="7" max="7" width="3" style="4" customWidth="1"/>
    <col min="8" max="9" width="10.85546875" style="4" customWidth="1"/>
    <col min="10" max="10" width="12" style="4" bestFit="1" customWidth="1"/>
    <col min="11" max="13" width="12.42578125" style="4" bestFit="1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8.75" x14ac:dyDescent="0.2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75" x14ac:dyDescent="0.2">
      <c r="A4" s="22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15.75" x14ac:dyDescent="0.25">
      <c r="A5" s="6"/>
      <c r="B5" s="6"/>
      <c r="C5" s="6"/>
      <c r="D5" s="6"/>
      <c r="E5" s="6"/>
      <c r="F5" s="6"/>
      <c r="G5" s="6"/>
      <c r="H5" s="6"/>
      <c r="I5" s="6"/>
    </row>
    <row r="6" spans="1:14" x14ac:dyDescent="0.2">
      <c r="A6" s="11" t="s">
        <v>8</v>
      </c>
      <c r="B6" s="11" t="s">
        <v>7</v>
      </c>
    </row>
    <row r="7" spans="1:14" x14ac:dyDescent="0.2">
      <c r="A7" s="10" t="s">
        <v>19</v>
      </c>
      <c r="B7" s="12">
        <v>5</v>
      </c>
      <c r="C7" s="4" t="s">
        <v>20</v>
      </c>
    </row>
    <row r="9" spans="1:14" ht="15.75" x14ac:dyDescent="0.25">
      <c r="A9" s="18" t="s">
        <v>16</v>
      </c>
      <c r="B9" s="19"/>
      <c r="C9" s="19"/>
      <c r="D9" s="19"/>
      <c r="E9" s="19"/>
      <c r="F9" s="19"/>
    </row>
    <row r="11" spans="1:14" ht="25.5" x14ac:dyDescent="0.2">
      <c r="A11" s="13" t="s">
        <v>11</v>
      </c>
      <c r="B11" s="14">
        <f>степени_свободы</f>
        <v>5</v>
      </c>
      <c r="N11" s="4" t="s">
        <v>50</v>
      </c>
    </row>
    <row r="12" spans="1:14" x14ac:dyDescent="0.2">
      <c r="A12" s="10" t="s">
        <v>12</v>
      </c>
      <c r="B12" s="15">
        <f>2*степени_свободы</f>
        <v>10</v>
      </c>
    </row>
    <row r="13" spans="1:14" x14ac:dyDescent="0.2">
      <c r="A13" s="10" t="s">
        <v>13</v>
      </c>
      <c r="B13" s="15">
        <f>MAX(степени_свободы-1,0)</f>
        <v>4</v>
      </c>
      <c r="C13" s="16"/>
      <c r="D13" s="4" t="s">
        <v>38</v>
      </c>
    </row>
    <row r="14" spans="1:14" x14ac:dyDescent="0.2">
      <c r="A14" s="10" t="s">
        <v>18</v>
      </c>
      <c r="B14" s="15">
        <f>_xlfn.CHISQ.INV(0.5,степени_свободы)</f>
        <v>4.3514601910955237</v>
      </c>
      <c r="D14" s="15">
        <f>степени_свободы*(1-2/(9*степени_свободы))^3</f>
        <v>4.3625240054869687</v>
      </c>
      <c r="J14" s="35"/>
    </row>
    <row r="15" spans="1:14" ht="25.5" x14ac:dyDescent="0.2">
      <c r="A15" s="13" t="s">
        <v>14</v>
      </c>
      <c r="B15" s="15">
        <f>SQRT(8/степени_свободы)</f>
        <v>1.2649110640673518</v>
      </c>
    </row>
    <row r="17" spans="1:8" x14ac:dyDescent="0.2">
      <c r="A17" s="20" t="s">
        <v>15</v>
      </c>
      <c r="B17" s="21"/>
      <c r="C17" s="21"/>
      <c r="D17" s="21"/>
      <c r="E17" s="21"/>
      <c r="F17" s="21"/>
      <c r="H17" s="5" t="str">
        <f>"Распределение ХИ2("&amp;B7&amp;")"</f>
        <v>Распределение ХИ2(5)</v>
      </c>
    </row>
    <row r="19" spans="1:8" ht="38.25" x14ac:dyDescent="0.2">
      <c r="B19" s="34" t="s">
        <v>34</v>
      </c>
      <c r="C19" s="34" t="s">
        <v>33</v>
      </c>
      <c r="D19" s="34" t="s">
        <v>21</v>
      </c>
      <c r="E19" s="34" t="s">
        <v>36</v>
      </c>
      <c r="F19" s="34" t="s">
        <v>37</v>
      </c>
    </row>
    <row r="20" spans="1:8" x14ac:dyDescent="0.2">
      <c r="A20" s="11" t="s">
        <v>5</v>
      </c>
      <c r="B20" s="11" t="s">
        <v>6</v>
      </c>
      <c r="C20" s="11" t="s">
        <v>35</v>
      </c>
      <c r="D20" s="11" t="s">
        <v>35</v>
      </c>
      <c r="E20" s="11" t="s">
        <v>6</v>
      </c>
      <c r="F20" s="11" t="s">
        <v>35</v>
      </c>
    </row>
    <row r="21" spans="1:8" x14ac:dyDescent="0.2">
      <c r="A21" s="15">
        <v>0</v>
      </c>
      <c r="B21" s="23">
        <f t="shared" ref="B21:B61" si="0">_xlfn.CHISQ.DIST($A21,степени_свободы,TRUE)</f>
        <v>0</v>
      </c>
      <c r="C21" s="23">
        <f t="shared" ref="C21:C61" si="1">_xlfn.CHISQ.DIST($A21,степени_свободы,FALSE)</f>
        <v>0</v>
      </c>
      <c r="D21" s="23">
        <f t="shared" ref="D21:D61" si="2">1/(2^(степени_свободы/2)*EXP(GAMMALN(степени_свободы/2)))*(A21^(степени_свободы/2-1))*EXP(-A21/2)</f>
        <v>0</v>
      </c>
      <c r="E21" s="23">
        <f t="shared" ref="E21:E61" si="3">_xlfn.GAMMA.DIST(A21,степени_свободы/2,2,TRUE)</f>
        <v>0</v>
      </c>
      <c r="F21" s="23">
        <f t="shared" ref="F21:F61" si="4">_xlfn.GAMMA.DIST(A21,степени_свободы/2,2,FALSE)</f>
        <v>0</v>
      </c>
    </row>
    <row r="22" spans="1:8" x14ac:dyDescent="0.2">
      <c r="A22" s="15">
        <f>A21+6*SQRT($B$12)/40</f>
        <v>0.47434164902525688</v>
      </c>
      <c r="B22" s="23">
        <f t="shared" si="0"/>
        <v>6.9673053941622922E-3</v>
      </c>
      <c r="C22" s="23">
        <f t="shared" si="1"/>
        <v>3.4270758716278216E-2</v>
      </c>
      <c r="D22" s="23">
        <f t="shared" si="2"/>
        <v>3.4270758716278202E-2</v>
      </c>
      <c r="E22" s="23">
        <f t="shared" si="3"/>
        <v>6.9673053941622922E-3</v>
      </c>
      <c r="F22" s="23">
        <f t="shared" si="4"/>
        <v>3.4270758716278216E-2</v>
      </c>
    </row>
    <row r="23" spans="1:8" x14ac:dyDescent="0.2">
      <c r="A23" s="15">
        <f t="shared" ref="A23:A61" si="5">A22+6*SQRT($B$12)/40</f>
        <v>0.94868329805051377</v>
      </c>
      <c r="B23" s="23">
        <f t="shared" si="0"/>
        <v>3.3402277578738308E-2</v>
      </c>
      <c r="C23" s="23">
        <f t="shared" si="1"/>
        <v>7.6465711245612966E-2</v>
      </c>
      <c r="D23" s="23">
        <f t="shared" si="2"/>
        <v>7.6465711245612966E-2</v>
      </c>
      <c r="E23" s="23">
        <f t="shared" si="3"/>
        <v>3.3402277578738308E-2</v>
      </c>
      <c r="F23" s="23">
        <f t="shared" si="4"/>
        <v>7.6465711245612966E-2</v>
      </c>
    </row>
    <row r="24" spans="1:8" x14ac:dyDescent="0.2">
      <c r="A24" s="15">
        <f t="shared" si="5"/>
        <v>1.4230249470757705</v>
      </c>
      <c r="B24" s="23">
        <f t="shared" si="0"/>
        <v>7.822188097592947E-2</v>
      </c>
      <c r="C24" s="23">
        <f t="shared" si="1"/>
        <v>0.11081578842700736</v>
      </c>
      <c r="D24" s="23">
        <f t="shared" si="2"/>
        <v>0.11081578842700734</v>
      </c>
      <c r="E24" s="23">
        <f t="shared" si="3"/>
        <v>7.822188097592947E-2</v>
      </c>
      <c r="F24" s="23">
        <f t="shared" si="4"/>
        <v>0.11081578842700736</v>
      </c>
    </row>
    <row r="25" spans="1:8" x14ac:dyDescent="0.2">
      <c r="A25" s="15">
        <f t="shared" si="5"/>
        <v>1.8973665961010275</v>
      </c>
      <c r="B25" s="23">
        <f t="shared" si="0"/>
        <v>0.13684371620450597</v>
      </c>
      <c r="C25" s="23">
        <f t="shared" si="1"/>
        <v>0.13458844184844465</v>
      </c>
      <c r="D25" s="23">
        <f t="shared" si="2"/>
        <v>0.13458844184844471</v>
      </c>
      <c r="E25" s="23">
        <f t="shared" si="3"/>
        <v>0.13684371620450597</v>
      </c>
      <c r="F25" s="23">
        <f t="shared" si="4"/>
        <v>0.13458844184844465</v>
      </c>
    </row>
    <row r="26" spans="1:8" x14ac:dyDescent="0.2">
      <c r="A26" s="15">
        <f t="shared" si="5"/>
        <v>2.3717082451262845</v>
      </c>
      <c r="B26" s="23">
        <f t="shared" si="0"/>
        <v>0.20432026636980352</v>
      </c>
      <c r="C26" s="23">
        <f t="shared" si="1"/>
        <v>0.14837844125443037</v>
      </c>
      <c r="D26" s="23">
        <f t="shared" si="2"/>
        <v>0.14837844125443039</v>
      </c>
      <c r="E26" s="23">
        <f t="shared" si="3"/>
        <v>0.20432026636980352</v>
      </c>
      <c r="F26" s="23">
        <f t="shared" si="4"/>
        <v>0.14837844125443037</v>
      </c>
    </row>
    <row r="27" spans="1:8" x14ac:dyDescent="0.2">
      <c r="A27" s="15">
        <f t="shared" si="5"/>
        <v>2.8460498941515415</v>
      </c>
      <c r="B27" s="23">
        <f t="shared" si="0"/>
        <v>0.27629411662834474</v>
      </c>
      <c r="C27" s="23">
        <f t="shared" si="1"/>
        <v>0.15386530183947386</v>
      </c>
      <c r="D27" s="23">
        <f t="shared" si="2"/>
        <v>0.15386530183947378</v>
      </c>
      <c r="E27" s="23">
        <f t="shared" si="3"/>
        <v>0.27629411662834474</v>
      </c>
      <c r="F27" s="23">
        <f t="shared" si="4"/>
        <v>0.15386530183947386</v>
      </c>
    </row>
    <row r="28" spans="1:8" x14ac:dyDescent="0.2">
      <c r="A28" s="15">
        <f t="shared" si="5"/>
        <v>3.3203915431767985</v>
      </c>
      <c r="B28" s="23">
        <f t="shared" si="0"/>
        <v>0.3492787769695529</v>
      </c>
      <c r="C28" s="23">
        <f t="shared" si="1"/>
        <v>0.1529533161332321</v>
      </c>
      <c r="D28" s="23">
        <f t="shared" si="2"/>
        <v>0.15295331613323207</v>
      </c>
      <c r="E28" s="23">
        <f t="shared" si="3"/>
        <v>0.3492787769695529</v>
      </c>
      <c r="F28" s="23">
        <f t="shared" si="4"/>
        <v>0.1529533161332321</v>
      </c>
    </row>
    <row r="29" spans="1:8" x14ac:dyDescent="0.2">
      <c r="A29" s="15">
        <f t="shared" si="5"/>
        <v>3.7947331922020555</v>
      </c>
      <c r="B29" s="23">
        <f t="shared" si="0"/>
        <v>0.42066851087763418</v>
      </c>
      <c r="C29" s="23">
        <f t="shared" si="1"/>
        <v>0.14741607281058383</v>
      </c>
      <c r="D29" s="23">
        <f t="shared" si="2"/>
        <v>0.14741607281058378</v>
      </c>
      <c r="E29" s="23">
        <f t="shared" si="3"/>
        <v>0.42066851087763418</v>
      </c>
      <c r="F29" s="23">
        <f t="shared" si="4"/>
        <v>0.14741607281058383</v>
      </c>
    </row>
    <row r="30" spans="1:8" x14ac:dyDescent="0.2">
      <c r="A30" s="15">
        <f t="shared" si="5"/>
        <v>4.2690748412273125</v>
      </c>
      <c r="B30" s="23">
        <f t="shared" si="0"/>
        <v>0.48863876975637721</v>
      </c>
      <c r="C30" s="23">
        <f t="shared" si="1"/>
        <v>0.13876234822970521</v>
      </c>
      <c r="D30" s="23">
        <f t="shared" si="2"/>
        <v>0.13876234822970512</v>
      </c>
      <c r="E30" s="23">
        <f t="shared" si="3"/>
        <v>0.48863876975637721</v>
      </c>
      <c r="F30" s="23">
        <f t="shared" si="4"/>
        <v>0.13876234822970521</v>
      </c>
    </row>
    <row r="31" spans="1:8" x14ac:dyDescent="0.2">
      <c r="A31" s="15">
        <f t="shared" si="5"/>
        <v>4.7434164902525691</v>
      </c>
      <c r="B31" s="23">
        <f t="shared" si="0"/>
        <v>0.55201056846798102</v>
      </c>
      <c r="C31" s="23">
        <f t="shared" si="1"/>
        <v>0.12820527546216923</v>
      </c>
      <c r="D31" s="23">
        <f t="shared" si="2"/>
        <v>0.1282052754621692</v>
      </c>
      <c r="E31" s="23">
        <f t="shared" si="3"/>
        <v>0.55201056846798102</v>
      </c>
      <c r="F31" s="23">
        <f t="shared" si="4"/>
        <v>0.12820527546216923</v>
      </c>
    </row>
    <row r="32" spans="1:8" x14ac:dyDescent="0.2">
      <c r="A32" s="15">
        <f t="shared" si="5"/>
        <v>5.2177581392778256</v>
      </c>
      <c r="B32" s="23">
        <f t="shared" si="0"/>
        <v>0.61011302023085934</v>
      </c>
      <c r="C32" s="23">
        <f t="shared" si="1"/>
        <v>0.11667906587359919</v>
      </c>
      <c r="D32" s="23">
        <f t="shared" si="2"/>
        <v>0.11667906587359916</v>
      </c>
      <c r="E32" s="23">
        <f t="shared" si="3"/>
        <v>0.61011302023085934</v>
      </c>
      <c r="F32" s="23">
        <f t="shared" si="4"/>
        <v>0.11667906587359919</v>
      </c>
    </row>
    <row r="33" spans="1:6" x14ac:dyDescent="0.2">
      <c r="A33" s="15">
        <f t="shared" si="5"/>
        <v>5.6920997883030822</v>
      </c>
      <c r="B33" s="23">
        <f t="shared" si="0"/>
        <v>0.66265924171592716</v>
      </c>
      <c r="C33" s="23">
        <f t="shared" si="1"/>
        <v>0.10487544207728448</v>
      </c>
      <c r="D33" s="23">
        <f t="shared" si="2"/>
        <v>0.10487544207728446</v>
      </c>
      <c r="E33" s="23">
        <f t="shared" si="3"/>
        <v>0.66265924171592716</v>
      </c>
      <c r="F33" s="23">
        <f t="shared" si="4"/>
        <v>0.10487544207728448</v>
      </c>
    </row>
    <row r="34" spans="1:6" x14ac:dyDescent="0.2">
      <c r="A34" s="15">
        <f t="shared" si="5"/>
        <v>6.1664414373283387</v>
      </c>
      <c r="B34" s="23">
        <f t="shared" si="0"/>
        <v>0.70964125401691525</v>
      </c>
      <c r="C34" s="23">
        <f t="shared" si="1"/>
        <v>9.3285680407435373E-2</v>
      </c>
      <c r="D34" s="23">
        <f t="shared" si="2"/>
        <v>9.3285680407435331E-2</v>
      </c>
      <c r="E34" s="23">
        <f t="shared" si="3"/>
        <v>0.70964125401691525</v>
      </c>
      <c r="F34" s="23">
        <f t="shared" si="4"/>
        <v>9.3285680407435373E-2</v>
      </c>
    </row>
    <row r="35" spans="1:6" x14ac:dyDescent="0.2">
      <c r="A35" s="15">
        <f t="shared" si="5"/>
        <v>6.6407830863535953</v>
      </c>
      <c r="B35" s="23">
        <f t="shared" si="0"/>
        <v>0.75124469028090179</v>
      </c>
      <c r="C35" s="23">
        <f t="shared" si="1"/>
        <v>8.2241311661590322E-2</v>
      </c>
      <c r="D35" s="23">
        <f t="shared" si="2"/>
        <v>8.224131166159028E-2</v>
      </c>
      <c r="E35" s="23">
        <f t="shared" si="3"/>
        <v>0.75124469028090179</v>
      </c>
      <c r="F35" s="23">
        <f t="shared" si="4"/>
        <v>8.2241311661590322E-2</v>
      </c>
    </row>
    <row r="36" spans="1:6" x14ac:dyDescent="0.2">
      <c r="A36" s="15">
        <f t="shared" si="5"/>
        <v>7.1151247353788518</v>
      </c>
      <c r="B36" s="23">
        <f t="shared" si="0"/>
        <v>0.7877818220910402</v>
      </c>
      <c r="C36" s="23">
        <f t="shared" si="1"/>
        <v>7.1950345372094784E-2</v>
      </c>
      <c r="D36" s="23">
        <f t="shared" si="2"/>
        <v>7.1950345372094771E-2</v>
      </c>
      <c r="E36" s="23">
        <f t="shared" si="3"/>
        <v>0.7877818220910402</v>
      </c>
      <c r="F36" s="23">
        <f t="shared" si="4"/>
        <v>7.1950345372094784E-2</v>
      </c>
    </row>
    <row r="37" spans="1:6" x14ac:dyDescent="0.2">
      <c r="A37" s="15">
        <f t="shared" si="5"/>
        <v>7.5894663844041084</v>
      </c>
      <c r="B37" s="23">
        <f t="shared" si="0"/>
        <v>0.81964046399096691</v>
      </c>
      <c r="C37" s="23">
        <f t="shared" si="1"/>
        <v>6.252792085606991E-2</v>
      </c>
      <c r="D37" s="23">
        <f t="shared" si="2"/>
        <v>6.2527920856069868E-2</v>
      </c>
      <c r="E37" s="23">
        <f t="shared" si="3"/>
        <v>0.81964046399096691</v>
      </c>
      <c r="F37" s="23">
        <f t="shared" si="4"/>
        <v>6.252792085606991E-2</v>
      </c>
    </row>
    <row r="38" spans="1:6" x14ac:dyDescent="0.2">
      <c r="A38" s="15">
        <f t="shared" si="5"/>
        <v>8.0638080334293658</v>
      </c>
      <c r="B38" s="23">
        <f t="shared" si="0"/>
        <v>0.84724607488770298</v>
      </c>
      <c r="C38" s="23">
        <f t="shared" si="1"/>
        <v>5.4021347844512159E-2</v>
      </c>
      <c r="D38" s="23">
        <f t="shared" si="2"/>
        <v>5.4021347844512131E-2</v>
      </c>
      <c r="E38" s="23">
        <f t="shared" si="3"/>
        <v>0.84724607488770298</v>
      </c>
      <c r="F38" s="23">
        <f t="shared" si="4"/>
        <v>5.4021347844512159E-2</v>
      </c>
    </row>
    <row r="39" spans="1:6" x14ac:dyDescent="0.2">
      <c r="A39" s="15">
        <f t="shared" si="5"/>
        <v>8.5381496824546232</v>
      </c>
      <c r="B39" s="23">
        <f t="shared" si="0"/>
        <v>0.87103449514562137</v>
      </c>
      <c r="C39" s="23">
        <f t="shared" si="1"/>
        <v>4.6430013609153706E-2</v>
      </c>
      <c r="D39" s="23">
        <f t="shared" si="2"/>
        <v>4.6430013609153713E-2</v>
      </c>
      <c r="E39" s="23">
        <f t="shared" si="3"/>
        <v>0.87103449514562137</v>
      </c>
      <c r="F39" s="23">
        <f t="shared" si="4"/>
        <v>4.6430013609153706E-2</v>
      </c>
    </row>
    <row r="40" spans="1:6" x14ac:dyDescent="0.2">
      <c r="A40" s="15">
        <f t="shared" si="5"/>
        <v>9.0124913314798807</v>
      </c>
      <c r="B40" s="23">
        <f t="shared" si="0"/>
        <v>0.89143304316328731</v>
      </c>
      <c r="C40" s="23">
        <f t="shared" si="1"/>
        <v>3.972084458959154E-2</v>
      </c>
      <c r="D40" s="23">
        <f t="shared" si="2"/>
        <v>3.9720844589591506E-2</v>
      </c>
      <c r="E40" s="23">
        <f t="shared" si="3"/>
        <v>0.89143304316328731</v>
      </c>
      <c r="F40" s="23">
        <f t="shared" si="4"/>
        <v>3.972084458959154E-2</v>
      </c>
    </row>
    <row r="41" spans="1:6" x14ac:dyDescent="0.2">
      <c r="A41" s="15">
        <f t="shared" si="5"/>
        <v>9.4868329805051381</v>
      </c>
      <c r="B41" s="23">
        <f t="shared" si="0"/>
        <v>0.90884803721575413</v>
      </c>
      <c r="C41" s="23">
        <f t="shared" si="1"/>
        <v>3.3840057015929105E-2</v>
      </c>
      <c r="D41" s="23">
        <f t="shared" si="2"/>
        <v>3.3840057015929098E-2</v>
      </c>
      <c r="E41" s="23">
        <f t="shared" si="3"/>
        <v>0.90884803721575413</v>
      </c>
      <c r="F41" s="23">
        <f t="shared" si="4"/>
        <v>3.3840057015929105E-2</v>
      </c>
    </row>
    <row r="42" spans="1:6" x14ac:dyDescent="0.2">
      <c r="A42" s="15">
        <f t="shared" si="5"/>
        <v>9.9611746295303956</v>
      </c>
      <c r="B42" s="23">
        <f t="shared" si="0"/>
        <v>0.92365714990872938</v>
      </c>
      <c r="C42" s="23">
        <f t="shared" si="1"/>
        <v>2.8721892628965719E-2</v>
      </c>
      <c r="D42" s="23">
        <f t="shared" si="2"/>
        <v>2.8721892628965715E-2</v>
      </c>
      <c r="E42" s="23">
        <f t="shared" si="3"/>
        <v>0.92365714990872938</v>
      </c>
      <c r="F42" s="23">
        <f t="shared" si="4"/>
        <v>2.8721892628965719E-2</v>
      </c>
    </row>
    <row r="43" spans="1:6" x14ac:dyDescent="0.2">
      <c r="A43" s="15">
        <f t="shared" si="5"/>
        <v>10.435516278555653</v>
      </c>
      <c r="B43" s="23">
        <f t="shared" si="0"/>
        <v>0.93620531531471962</v>
      </c>
      <c r="C43" s="23">
        <f t="shared" si="1"/>
        <v>2.4294958028670832E-2</v>
      </c>
      <c r="D43" s="23">
        <f t="shared" si="2"/>
        <v>2.4294958028670828E-2</v>
      </c>
      <c r="E43" s="23">
        <f t="shared" si="3"/>
        <v>0.93620531531471962</v>
      </c>
      <c r="F43" s="23">
        <f t="shared" si="4"/>
        <v>2.4294958028670832E-2</v>
      </c>
    </row>
    <row r="44" spans="1:6" x14ac:dyDescent="0.2">
      <c r="A44" s="15">
        <f t="shared" si="5"/>
        <v>10.90985792758091</v>
      </c>
      <c r="B44" s="23">
        <f t="shared" si="0"/>
        <v>0.94680318086330983</v>
      </c>
      <c r="C44" s="23">
        <f t="shared" si="1"/>
        <v>2.0486695175831609E-2</v>
      </c>
      <c r="D44" s="23">
        <f t="shared" si="2"/>
        <v>2.0486695175831595E-2</v>
      </c>
      <c r="E44" s="23">
        <f t="shared" si="3"/>
        <v>0.94680318086330983</v>
      </c>
      <c r="F44" s="23">
        <f t="shared" si="4"/>
        <v>2.0486695175831609E-2</v>
      </c>
    </row>
    <row r="45" spans="1:6" x14ac:dyDescent="0.2">
      <c r="A45" s="15">
        <f t="shared" si="5"/>
        <v>11.384199576606168</v>
      </c>
      <c r="B45" s="23">
        <f t="shared" si="0"/>
        <v>0.95572732462720644</v>
      </c>
      <c r="C45" s="23">
        <f t="shared" si="1"/>
        <v>1.7226420084868202E-2</v>
      </c>
      <c r="D45" s="23">
        <f t="shared" si="2"/>
        <v>1.7226420084868202E-2</v>
      </c>
      <c r="E45" s="23">
        <f t="shared" si="3"/>
        <v>0.95572732462720644</v>
      </c>
      <c r="F45" s="23">
        <f t="shared" si="4"/>
        <v>1.7226420084868202E-2</v>
      </c>
    </row>
    <row r="46" spans="1:6" x14ac:dyDescent="0.2">
      <c r="A46" s="15">
        <f t="shared" si="5"/>
        <v>11.858541225631425</v>
      </c>
      <c r="B46" s="23">
        <f t="shared" si="0"/>
        <v>0.96322164589845283</v>
      </c>
      <c r="C46" s="23">
        <f t="shared" si="1"/>
        <v>1.4447283791932119E-2</v>
      </c>
      <c r="D46" s="23">
        <f t="shared" si="2"/>
        <v>1.4447283791932117E-2</v>
      </c>
      <c r="E46" s="23">
        <f t="shared" si="3"/>
        <v>0.96322164589845283</v>
      </c>
      <c r="F46" s="23">
        <f t="shared" si="4"/>
        <v>1.4447283791932119E-2</v>
      </c>
    </row>
    <row r="47" spans="1:6" x14ac:dyDescent="0.2">
      <c r="A47" s="15">
        <f t="shared" si="5"/>
        <v>12.332882874656683</v>
      </c>
      <c r="B47" s="23">
        <f t="shared" si="0"/>
        <v>0.96949948728485458</v>
      </c>
      <c r="C47" s="23">
        <f t="shared" si="1"/>
        <v>1.2087437247308751E-2</v>
      </c>
      <c r="D47" s="23">
        <f t="shared" si="2"/>
        <v>1.2087437247308749E-2</v>
      </c>
      <c r="E47" s="23">
        <f t="shared" si="3"/>
        <v>0.96949948728485458</v>
      </c>
      <c r="F47" s="23">
        <f t="shared" si="4"/>
        <v>1.2087437247308751E-2</v>
      </c>
    </row>
    <row r="48" spans="1:6" x14ac:dyDescent="0.2">
      <c r="A48" s="15">
        <f t="shared" si="5"/>
        <v>12.80722452368194</v>
      </c>
      <c r="B48" s="23">
        <f t="shared" si="0"/>
        <v>0.97474616519876389</v>
      </c>
      <c r="C48" s="23">
        <f t="shared" si="1"/>
        <v>1.0090620577553368E-2</v>
      </c>
      <c r="D48" s="23">
        <f t="shared" si="2"/>
        <v>1.0090620577553361E-2</v>
      </c>
      <c r="E48" s="23">
        <f t="shared" si="3"/>
        <v>0.97474616519876389</v>
      </c>
      <c r="F48" s="23">
        <f t="shared" si="4"/>
        <v>1.0090620577553368E-2</v>
      </c>
    </row>
    <row r="49" spans="1:6" x14ac:dyDescent="0.2">
      <c r="A49" s="15">
        <f t="shared" si="5"/>
        <v>13.281566172707198</v>
      </c>
      <c r="B49" s="23">
        <f t="shared" si="0"/>
        <v>0.97912167780018033</v>
      </c>
      <c r="C49" s="23">
        <f t="shared" si="1"/>
        <v>8.4063466861597942E-3</v>
      </c>
      <c r="D49" s="23">
        <f t="shared" si="2"/>
        <v>8.406346686159789E-3</v>
      </c>
      <c r="E49" s="23">
        <f t="shared" si="3"/>
        <v>0.97912167780018033</v>
      </c>
      <c r="F49" s="23">
        <f t="shared" si="4"/>
        <v>8.4063466861597942E-3</v>
      </c>
    </row>
    <row r="50" spans="1:6" x14ac:dyDescent="0.2">
      <c r="A50" s="15">
        <f t="shared" si="5"/>
        <v>13.755907821732455</v>
      </c>
      <c r="B50" s="23">
        <f t="shared" si="0"/>
        <v>0.98276343003716904</v>
      </c>
      <c r="C50" s="23">
        <f t="shared" si="1"/>
        <v>6.9898083186110994E-3</v>
      </c>
      <c r="D50" s="23">
        <f t="shared" si="2"/>
        <v>6.9898083186110986E-3</v>
      </c>
      <c r="E50" s="23">
        <f t="shared" si="3"/>
        <v>0.98276343003716904</v>
      </c>
      <c r="F50" s="23">
        <f t="shared" si="4"/>
        <v>6.9898083186110994E-3</v>
      </c>
    </row>
    <row r="51" spans="1:6" x14ac:dyDescent="0.2">
      <c r="A51" s="15">
        <f t="shared" si="5"/>
        <v>14.230249470757713</v>
      </c>
      <c r="B51" s="23">
        <f t="shared" si="0"/>
        <v>0.98578886866032878</v>
      </c>
      <c r="C51" s="23">
        <f t="shared" si="1"/>
        <v>5.8016051927943131E-3</v>
      </c>
      <c r="D51" s="23">
        <f t="shared" si="2"/>
        <v>5.8016051927943079E-3</v>
      </c>
      <c r="E51" s="23">
        <f t="shared" si="3"/>
        <v>0.98578886866032878</v>
      </c>
      <c r="F51" s="23">
        <f t="shared" si="4"/>
        <v>5.8016051927943131E-3</v>
      </c>
    </row>
    <row r="52" spans="1:6" x14ac:dyDescent="0.2">
      <c r="A52" s="15">
        <f t="shared" si="5"/>
        <v>14.70459111978297</v>
      </c>
      <c r="B52" s="23">
        <f t="shared" si="0"/>
        <v>0.98829795960211109</v>
      </c>
      <c r="C52" s="23">
        <f t="shared" si="1"/>
        <v>4.8073622569136595E-3</v>
      </c>
      <c r="D52" s="23">
        <f t="shared" si="2"/>
        <v>4.8073622569136595E-3</v>
      </c>
      <c r="E52" s="23">
        <f t="shared" si="3"/>
        <v>0.98829795960211109</v>
      </c>
      <c r="F52" s="23">
        <f t="shared" si="4"/>
        <v>4.8073622569136595E-3</v>
      </c>
    </row>
    <row r="53" spans="1:6" x14ac:dyDescent="0.2">
      <c r="A53" s="15">
        <f t="shared" si="5"/>
        <v>15.178932768808227</v>
      </c>
      <c r="B53" s="23">
        <f t="shared" si="0"/>
        <v>0.99037546892089656</v>
      </c>
      <c r="C53" s="23">
        <f t="shared" si="1"/>
        <v>3.9772903439106279E-3</v>
      </c>
      <c r="D53" s="23">
        <f t="shared" si="2"/>
        <v>3.9772903439106262E-3</v>
      </c>
      <c r="E53" s="23">
        <f t="shared" si="3"/>
        <v>0.99037546892089656</v>
      </c>
      <c r="F53" s="23">
        <f t="shared" si="4"/>
        <v>3.9772903439106279E-3</v>
      </c>
    </row>
    <row r="54" spans="1:6" x14ac:dyDescent="0.2">
      <c r="A54" s="15">
        <f t="shared" si="5"/>
        <v>15.653274417833485</v>
      </c>
      <c r="B54" s="23">
        <f t="shared" si="0"/>
        <v>0.99209302907259178</v>
      </c>
      <c r="C54" s="23">
        <f t="shared" si="1"/>
        <v>3.2857253452343023E-3</v>
      </c>
      <c r="D54" s="23">
        <f t="shared" si="2"/>
        <v>3.2857253452343014E-3</v>
      </c>
      <c r="E54" s="23">
        <f t="shared" si="3"/>
        <v>0.99209302907259178</v>
      </c>
      <c r="F54" s="23">
        <f t="shared" si="4"/>
        <v>3.2857253452343023E-3</v>
      </c>
    </row>
    <row r="55" spans="1:6" x14ac:dyDescent="0.2">
      <c r="A55" s="15">
        <f t="shared" si="5"/>
        <v>16.127616066858742</v>
      </c>
      <c r="B55" s="23">
        <f t="shared" si="0"/>
        <v>0.99351098656385484</v>
      </c>
      <c r="C55" s="23">
        <f t="shared" si="1"/>
        <v>2.7106705860846401E-3</v>
      </c>
      <c r="D55" s="23">
        <f t="shared" si="2"/>
        <v>2.7106705860846375E-3</v>
      </c>
      <c r="E55" s="23">
        <f t="shared" si="3"/>
        <v>0.99351098656385484</v>
      </c>
      <c r="F55" s="23">
        <f t="shared" si="4"/>
        <v>2.7106705860846401E-3</v>
      </c>
    </row>
    <row r="56" spans="1:6" x14ac:dyDescent="0.2">
      <c r="A56" s="15">
        <f t="shared" si="5"/>
        <v>16.601957715883998</v>
      </c>
      <c r="B56" s="23">
        <f t="shared" si="0"/>
        <v>0.99468003662584237</v>
      </c>
      <c r="C56" s="23">
        <f t="shared" si="1"/>
        <v>2.2333585614087684E-3</v>
      </c>
      <c r="D56" s="23">
        <f t="shared" si="2"/>
        <v>2.2333585614087675E-3</v>
      </c>
      <c r="E56" s="23">
        <f t="shared" si="3"/>
        <v>0.99468003662584237</v>
      </c>
      <c r="F56" s="23">
        <f t="shared" si="4"/>
        <v>2.2333585614087684E-3</v>
      </c>
    </row>
    <row r="57" spans="1:6" x14ac:dyDescent="0.2">
      <c r="A57" s="15">
        <f t="shared" si="5"/>
        <v>17.076299364909254</v>
      </c>
      <c r="B57" s="23">
        <f t="shared" si="0"/>
        <v>0.99564265665108476</v>
      </c>
      <c r="C57" s="23">
        <f t="shared" si="1"/>
        <v>1.8378419403076382E-3</v>
      </c>
      <c r="D57" s="23">
        <f t="shared" si="2"/>
        <v>1.8378419403076393E-3</v>
      </c>
      <c r="E57" s="23">
        <f t="shared" si="3"/>
        <v>0.99564265665108476</v>
      </c>
      <c r="F57" s="23">
        <f t="shared" si="4"/>
        <v>1.8378419403076382E-3</v>
      </c>
    </row>
    <row r="58" spans="1:6" x14ac:dyDescent="0.2">
      <c r="A58" s="15">
        <f t="shared" si="5"/>
        <v>17.550641013934509</v>
      </c>
      <c r="B58" s="23">
        <f t="shared" si="0"/>
        <v>0.99643435370747313</v>
      </c>
      <c r="C58" s="23">
        <f t="shared" si="1"/>
        <v>1.5106192430939293E-3</v>
      </c>
      <c r="D58" s="23">
        <f t="shared" si="2"/>
        <v>1.5106192430939288E-3</v>
      </c>
      <c r="E58" s="23">
        <f t="shared" si="3"/>
        <v>0.99643435370747313</v>
      </c>
      <c r="F58" s="23">
        <f t="shared" si="4"/>
        <v>1.5106192430939293E-3</v>
      </c>
    </row>
    <row r="59" spans="1:6" x14ac:dyDescent="0.2">
      <c r="A59" s="15">
        <f t="shared" si="5"/>
        <v>18.024982662959765</v>
      </c>
      <c r="B59" s="23">
        <f t="shared" si="0"/>
        <v>0.99708474320879648</v>
      </c>
      <c r="C59" s="23">
        <f t="shared" si="1"/>
        <v>1.2402974224070224E-3</v>
      </c>
      <c r="D59" s="23">
        <f t="shared" si="2"/>
        <v>1.2402974224070213E-3</v>
      </c>
      <c r="E59" s="23">
        <f t="shared" si="3"/>
        <v>0.99708474320879648</v>
      </c>
      <c r="F59" s="23">
        <f t="shared" si="4"/>
        <v>1.2402974224070224E-3</v>
      </c>
    </row>
    <row r="60" spans="1:6" x14ac:dyDescent="0.2">
      <c r="A60" s="15">
        <f t="shared" si="5"/>
        <v>18.499324311985021</v>
      </c>
      <c r="B60" s="23">
        <f t="shared" si="0"/>
        <v>0.99761847633058731</v>
      </c>
      <c r="C60" s="23">
        <f t="shared" si="1"/>
        <v>1.0172914078293977E-3</v>
      </c>
      <c r="D60" s="23">
        <f t="shared" si="2"/>
        <v>1.017291407829397E-3</v>
      </c>
      <c r="E60" s="23">
        <f t="shared" si="3"/>
        <v>0.99761847633058731</v>
      </c>
      <c r="F60" s="23">
        <f t="shared" si="4"/>
        <v>1.0172914078293977E-3</v>
      </c>
    </row>
    <row r="61" spans="1:6" x14ac:dyDescent="0.2">
      <c r="A61" s="15">
        <f t="shared" si="5"/>
        <v>18.973665961010276</v>
      </c>
      <c r="B61" s="23">
        <f t="shared" si="0"/>
        <v>0.99805603342432059</v>
      </c>
      <c r="C61" s="23">
        <f t="shared" si="1"/>
        <v>8.3355924477087706E-4</v>
      </c>
      <c r="D61" s="23">
        <f t="shared" si="2"/>
        <v>8.3355924477087663E-4</v>
      </c>
      <c r="E61" s="23">
        <f t="shared" si="3"/>
        <v>0.99805603342432059</v>
      </c>
      <c r="F61" s="23">
        <f t="shared" si="4"/>
        <v>8.3355924477087706E-4</v>
      </c>
    </row>
    <row r="66" spans="9:13" ht="15" x14ac:dyDescent="0.25">
      <c r="K66"/>
    </row>
    <row r="67" spans="9:13" ht="15" x14ac:dyDescent="0.25">
      <c r="J67"/>
      <c r="K67"/>
      <c r="L67"/>
    </row>
    <row r="68" spans="9:13" ht="15" x14ac:dyDescent="0.25">
      <c r="K68"/>
      <c r="L68"/>
    </row>
    <row r="70" spans="9:13" ht="15" x14ac:dyDescent="0.25">
      <c r="K70"/>
    </row>
    <row r="71" spans="9:13" ht="15" x14ac:dyDescent="0.25">
      <c r="K71"/>
    </row>
    <row r="72" spans="9:13" ht="15" x14ac:dyDescent="0.25">
      <c r="K72" s="24"/>
      <c r="M72"/>
    </row>
    <row r="74" spans="9:13" x14ac:dyDescent="0.2">
      <c r="K74" s="24"/>
      <c r="L74" s="24"/>
    </row>
    <row r="77" spans="9:13" ht="15" x14ac:dyDescent="0.25">
      <c r="I77"/>
    </row>
  </sheetData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" sqref="A2"/>
    </sheetView>
  </sheetViews>
  <sheetFormatPr defaultRowHeight="15" x14ac:dyDescent="0.25"/>
  <cols>
    <col min="1" max="1" width="16.5703125" customWidth="1"/>
    <col min="2" max="2" width="11.7109375" bestFit="1" customWidth="1"/>
    <col min="3" max="3" width="9.42578125" bestFit="1" customWidth="1"/>
    <col min="4" max="4" width="8.85546875" bestFit="1" customWidth="1"/>
    <col min="5" max="5" width="16.5703125" bestFit="1" customWidth="1"/>
  </cols>
  <sheetData>
    <row r="1" spans="1:12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25">
      <c r="A3" s="1" t="str">
        <f>График!A3</f>
        <v>Распределение ХИ-квадрат. Распределения математической статистики в MS EXCEL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25">
      <c r="A4" s="22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6" spans="1:12" x14ac:dyDescent="0.25">
      <c r="A6" s="10" t="s">
        <v>22</v>
      </c>
      <c r="B6" s="12">
        <v>2</v>
      </c>
      <c r="C6" s="4" t="s">
        <v>41</v>
      </c>
      <c r="D6" s="4"/>
      <c r="E6" s="4"/>
    </row>
    <row r="7" spans="1:12" ht="26.25" x14ac:dyDescent="0.25">
      <c r="A7" s="13" t="s">
        <v>24</v>
      </c>
      <c r="B7" s="12">
        <v>3</v>
      </c>
      <c r="C7" s="4"/>
      <c r="D7" s="4"/>
      <c r="E7" s="4"/>
    </row>
    <row r="9" spans="1:12" ht="26.25" x14ac:dyDescent="0.25">
      <c r="B9" s="13" t="s">
        <v>29</v>
      </c>
      <c r="C9" s="13" t="s">
        <v>27</v>
      </c>
      <c r="D9" s="13" t="s">
        <v>28</v>
      </c>
    </row>
    <row r="10" spans="1:12" ht="26.25" x14ac:dyDescent="0.25">
      <c r="A10" s="13" t="s">
        <v>10</v>
      </c>
      <c r="B10" s="25" t="s">
        <v>26</v>
      </c>
      <c r="C10" s="25" t="b">
        <v>0</v>
      </c>
      <c r="D10" s="26">
        <f>_xlfn.CHISQ.DIST($B$6,$B$7,C10)</f>
        <v>0.20755374871029736</v>
      </c>
    </row>
    <row r="11" spans="1:12" ht="26.25" x14ac:dyDescent="0.25">
      <c r="A11" s="13" t="s">
        <v>9</v>
      </c>
      <c r="B11" s="25" t="s">
        <v>6</v>
      </c>
      <c r="C11" s="25" t="b">
        <f>NOT(C10)</f>
        <v>1</v>
      </c>
      <c r="D11" s="26">
        <f>_xlfn.CHISQ.DIST($B$6,$B$7,C11)</f>
        <v>0.42759329552912018</v>
      </c>
      <c r="E11" s="32"/>
    </row>
    <row r="12" spans="1:12" x14ac:dyDescent="0.25">
      <c r="A12" s="33"/>
      <c r="B12" s="25" t="s">
        <v>30</v>
      </c>
      <c r="C12" s="25" t="b">
        <f>C11</f>
        <v>1</v>
      </c>
      <c r="D12" s="26">
        <f>_xlfn.CHISQ.DIST.RT(B6,B7)</f>
        <v>0.57240670447087982</v>
      </c>
      <c r="E12" s="26">
        <f>1-D11</f>
        <v>0.57240670447087982</v>
      </c>
    </row>
    <row r="13" spans="1:12" x14ac:dyDescent="0.25">
      <c r="A13" s="4"/>
    </row>
    <row r="14" spans="1:12" x14ac:dyDescent="0.25">
      <c r="A14" s="28" t="s">
        <v>6</v>
      </c>
      <c r="B14" s="29"/>
    </row>
    <row r="15" spans="1:12" x14ac:dyDescent="0.25">
      <c r="A15" s="25" t="s">
        <v>39</v>
      </c>
      <c r="B15" s="26">
        <f>_xlfn.CHISQ.DIST($B$6,$B$7,TRUE)</f>
        <v>0.42759329552912018</v>
      </c>
      <c r="D15" s="4"/>
      <c r="E15" s="4"/>
      <c r="F15" s="27"/>
      <c r="G15" s="27"/>
    </row>
    <row r="16" spans="1:12" x14ac:dyDescent="0.25">
      <c r="A16" s="10" t="s">
        <v>40</v>
      </c>
      <c r="B16" s="26">
        <f>1-_xlfn.CHISQ.DIST.RT($B$6,$B$7)</f>
        <v>0.42759329552912018</v>
      </c>
      <c r="D16" s="4"/>
      <c r="G16" s="27"/>
    </row>
    <row r="17" spans="1:7" x14ac:dyDescent="0.25">
      <c r="A17" s="10" t="s">
        <v>42</v>
      </c>
      <c r="B17" s="26">
        <f>1-CHIDIST($B$6,$B$7)</f>
        <v>0.42759329552912018</v>
      </c>
      <c r="F17" s="27"/>
      <c r="G17" s="27"/>
    </row>
    <row r="18" spans="1:7" x14ac:dyDescent="0.25">
      <c r="A18" s="27"/>
      <c r="B18" s="27"/>
      <c r="F18" s="27"/>
      <c r="G18" s="27"/>
    </row>
    <row r="19" spans="1:7" x14ac:dyDescent="0.25">
      <c r="A19" s="28" t="s">
        <v>30</v>
      </c>
      <c r="B19" s="28"/>
    </row>
    <row r="20" spans="1:7" x14ac:dyDescent="0.25">
      <c r="A20" s="25" t="s">
        <v>39</v>
      </c>
      <c r="B20" s="26">
        <f>1-_xlfn.CHISQ.DIST($B$6,$B$7,TRUE)</f>
        <v>0.57240670447087982</v>
      </c>
    </row>
    <row r="21" spans="1:7" x14ac:dyDescent="0.25">
      <c r="A21" s="10" t="s">
        <v>40</v>
      </c>
      <c r="B21" s="26">
        <f>_xlfn.CHISQ.DIST.RT($B$6,$B$7)</f>
        <v>0.57240670447087982</v>
      </c>
    </row>
    <row r="22" spans="1:7" x14ac:dyDescent="0.25">
      <c r="A22" s="10" t="s">
        <v>42</v>
      </c>
      <c r="B22" s="26">
        <f>CHIDIST($B$6,$B$7)</f>
        <v>0.57240670447087982</v>
      </c>
    </row>
    <row r="25" spans="1:7" x14ac:dyDescent="0.25">
      <c r="A25" s="28" t="s">
        <v>46</v>
      </c>
      <c r="B25" s="28"/>
    </row>
    <row r="27" spans="1:7" x14ac:dyDescent="0.25">
      <c r="A27" s="25" t="s">
        <v>25</v>
      </c>
      <c r="B27" s="31">
        <v>0.05</v>
      </c>
      <c r="C27" s="30" t="s">
        <v>31</v>
      </c>
    </row>
    <row r="29" spans="1:7" x14ac:dyDescent="0.25">
      <c r="B29" s="36" t="s">
        <v>47</v>
      </c>
      <c r="C29" s="36" t="s">
        <v>48</v>
      </c>
    </row>
    <row r="30" spans="1:7" x14ac:dyDescent="0.25">
      <c r="A30" s="25" t="s">
        <v>43</v>
      </c>
      <c r="B30" s="26">
        <f>_xlfn.CHISQ.INV($B$27,$B$7)</f>
        <v>0.35184631774927144</v>
      </c>
      <c r="C30" s="26">
        <f>_xlfn.CHISQ.INV(1-$B$27,$B$7)</f>
        <v>7.8147279032511774</v>
      </c>
    </row>
    <row r="31" spans="1:7" x14ac:dyDescent="0.25">
      <c r="A31" s="25" t="s">
        <v>44</v>
      </c>
      <c r="B31" s="26">
        <f>CHIINV(1-B27,B7)</f>
        <v>0.35184631774927172</v>
      </c>
      <c r="C31" s="26">
        <f>CHIINV(B27,B7)</f>
        <v>7.8147279032511792</v>
      </c>
    </row>
    <row r="32" spans="1:7" x14ac:dyDescent="0.25">
      <c r="A32" s="25" t="s">
        <v>45</v>
      </c>
      <c r="B32" s="26">
        <f>_xlfn.CHISQ.INV.RT(1-B27,B7)</f>
        <v>0.35184631774927172</v>
      </c>
      <c r="C32" s="26">
        <f>_xlfn.CHISQ.INV.RT(B27,B7)</f>
        <v>7.8147279032511792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2" sqref="A2"/>
    </sheetView>
  </sheetViews>
  <sheetFormatPr defaultRowHeight="12.75" x14ac:dyDescent="0.2"/>
  <cols>
    <col min="1" max="1" width="14.7109375" style="4" customWidth="1"/>
    <col min="2" max="2" width="18.140625" style="4" customWidth="1"/>
    <col min="3" max="3" width="26.42578125" style="4" customWidth="1"/>
    <col min="4" max="4" width="3" style="4" customWidth="1"/>
    <col min="5" max="5" width="12" style="4" bestFit="1" customWidth="1"/>
    <col min="6" max="8" width="12.42578125" style="4" bestFit="1" customWidth="1"/>
    <col min="9" max="263" width="9.140625" style="4"/>
    <col min="264" max="264" width="10" style="4" customWidth="1"/>
    <col min="265" max="344" width="9.140625" style="4"/>
    <col min="345" max="345" width="8.5703125" style="4" customWidth="1"/>
    <col min="346" max="16384" width="9.140625" style="4"/>
  </cols>
  <sheetData>
    <row r="1" spans="1:7" ht="26.25" x14ac:dyDescent="0.2">
      <c r="A1" s="3" t="s">
        <v>1</v>
      </c>
      <c r="B1" s="3"/>
      <c r="C1" s="3"/>
      <c r="D1" s="3"/>
      <c r="E1" s="3"/>
      <c r="F1" s="3"/>
      <c r="G1" s="3"/>
    </row>
    <row r="2" spans="1:7" ht="15.75" x14ac:dyDescent="0.25">
      <c r="A2" s="9" t="s">
        <v>0</v>
      </c>
      <c r="B2" s="2"/>
      <c r="C2" s="2"/>
      <c r="D2" s="2"/>
      <c r="E2" s="2"/>
      <c r="F2" s="2"/>
      <c r="G2" s="2"/>
    </row>
    <row r="3" spans="1:7" ht="18.75" x14ac:dyDescent="0.2">
      <c r="A3" s="1" t="s">
        <v>32</v>
      </c>
      <c r="B3" s="1"/>
      <c r="C3" s="1"/>
      <c r="D3" s="1"/>
      <c r="E3" s="1"/>
      <c r="F3" s="1"/>
      <c r="G3" s="1"/>
    </row>
    <row r="4" spans="1:7" ht="18.75" x14ac:dyDescent="0.2">
      <c r="A4" s="22" t="s">
        <v>49</v>
      </c>
      <c r="B4" s="17"/>
      <c r="C4" s="17"/>
      <c r="D4" s="17"/>
      <c r="E4" s="17"/>
      <c r="F4" s="17"/>
      <c r="G4" s="17"/>
    </row>
    <row r="5" spans="1:7" ht="15.75" x14ac:dyDescent="0.25">
      <c r="A5" s="6"/>
      <c r="B5" s="6"/>
      <c r="C5" s="6"/>
      <c r="D5" s="6"/>
    </row>
    <row r="6" spans="1:7" x14ac:dyDescent="0.2">
      <c r="A6" s="11" t="s">
        <v>8</v>
      </c>
      <c r="B6" s="11" t="s">
        <v>7</v>
      </c>
    </row>
    <row r="7" spans="1:7" x14ac:dyDescent="0.2">
      <c r="A7" s="10" t="s">
        <v>19</v>
      </c>
      <c r="B7" s="12">
        <v>50</v>
      </c>
      <c r="C7" s="4" t="s">
        <v>20</v>
      </c>
    </row>
    <row r="8" spans="1:7" x14ac:dyDescent="0.2">
      <c r="A8" s="10" t="s">
        <v>12</v>
      </c>
      <c r="B8" s="37">
        <f>2*степени_свободы</f>
        <v>100</v>
      </c>
    </row>
    <row r="10" spans="1:7" x14ac:dyDescent="0.2">
      <c r="A10" s="20" t="s">
        <v>15</v>
      </c>
      <c r="B10" s="21"/>
      <c r="C10" s="21"/>
      <c r="E10" s="5" t="str">
        <f>"Приближение распределения ХИ2(n="&amp;B7&amp;") нормальным распределением"</f>
        <v>Приближение распределения ХИ2(n=50) нормальным распределением</v>
      </c>
    </row>
    <row r="12" spans="1:7" ht="38.25" x14ac:dyDescent="0.2">
      <c r="B12" s="34" t="s">
        <v>33</v>
      </c>
      <c r="C12" s="34" t="str">
        <f>"Плотность вероятности нормального распределения N("&amp;степени_свободы&amp;";"&amp;TEXT(SQRT(B8),"0,00")&amp;")"</f>
        <v>Плотность вероятности нормального распределения N(50;10,00)</v>
      </c>
    </row>
    <row r="13" spans="1:7" x14ac:dyDescent="0.2">
      <c r="A13" s="11" t="s">
        <v>5</v>
      </c>
      <c r="B13" s="11" t="s">
        <v>35</v>
      </c>
      <c r="C13" s="11" t="s">
        <v>35</v>
      </c>
    </row>
    <row r="14" spans="1:7" x14ac:dyDescent="0.2">
      <c r="A14" s="15">
        <v>0</v>
      </c>
      <c r="B14" s="23">
        <f t="shared" ref="B14:B41" si="0">_xlfn.CHISQ.DIST($A14,степени_свободы,FALSE)</f>
        <v>0</v>
      </c>
      <c r="C14" s="23">
        <f t="shared" ref="C14:C41" si="1">_xlfn.NORM.DIST(A14,степени_свободы,SQRT($B$8),FALSE)</f>
        <v>1.4867195147342977E-7</v>
      </c>
    </row>
    <row r="15" spans="1:7" x14ac:dyDescent="0.2">
      <c r="A15" s="15">
        <f t="shared" ref="A15:A41" si="2">A14+$B$8/30</f>
        <v>3.3333333333333335</v>
      </c>
      <c r="B15" s="23">
        <f t="shared" si="0"/>
        <v>3.2122562919825427E-20</v>
      </c>
      <c r="C15" s="23">
        <f t="shared" si="1"/>
        <v>7.44604587063003E-7</v>
      </c>
    </row>
    <row r="16" spans="1:7" x14ac:dyDescent="0.2">
      <c r="A16" s="15">
        <f t="shared" si="2"/>
        <v>6.666666666666667</v>
      </c>
      <c r="B16" s="23">
        <f t="shared" si="0"/>
        <v>1.017901953619992E-13</v>
      </c>
      <c r="C16" s="23">
        <f t="shared" si="1"/>
        <v>3.3370862395638304E-6</v>
      </c>
    </row>
    <row r="17" spans="1:3" x14ac:dyDescent="0.2">
      <c r="A17" s="15">
        <f t="shared" si="2"/>
        <v>10</v>
      </c>
      <c r="B17" s="23">
        <f t="shared" si="0"/>
        <v>3.2364733011962186E-10</v>
      </c>
      <c r="C17" s="23">
        <f t="shared" si="1"/>
        <v>1.3383022576488536E-5</v>
      </c>
    </row>
    <row r="18" spans="1:3" x14ac:dyDescent="0.2">
      <c r="A18" s="15">
        <f t="shared" si="2"/>
        <v>13.333333333333334</v>
      </c>
      <c r="B18" s="23">
        <f t="shared" si="0"/>
        <v>6.0922479545733744E-8</v>
      </c>
      <c r="C18" s="23">
        <f t="shared" si="1"/>
        <v>4.8027065162082069E-5</v>
      </c>
    </row>
    <row r="19" spans="1:3" x14ac:dyDescent="0.2">
      <c r="A19" s="15">
        <f t="shared" si="2"/>
        <v>16.666666666666668</v>
      </c>
      <c r="B19" s="23">
        <f t="shared" si="0"/>
        <v>2.4366533373257311E-6</v>
      </c>
      <c r="C19" s="23">
        <f t="shared" si="1"/>
        <v>1.5422789962911079E-4</v>
      </c>
    </row>
    <row r="20" spans="1:3" x14ac:dyDescent="0.2">
      <c r="A20" s="15">
        <f t="shared" si="2"/>
        <v>20</v>
      </c>
      <c r="B20" s="23">
        <f t="shared" si="0"/>
        <v>3.6586386261660791E-5</v>
      </c>
      <c r="C20" s="23">
        <f t="shared" si="1"/>
        <v>4.4318484119380076E-4</v>
      </c>
    </row>
    <row r="21" spans="1:3" x14ac:dyDescent="0.2">
      <c r="A21" s="15">
        <f t="shared" si="2"/>
        <v>23.333333333333332</v>
      </c>
      <c r="B21" s="23">
        <f t="shared" si="0"/>
        <v>2.7939480698401008E-4</v>
      </c>
      <c r="C21" s="23">
        <f t="shared" si="1"/>
        <v>1.1395986023797432E-3</v>
      </c>
    </row>
    <row r="22" spans="1:3" x14ac:dyDescent="0.2">
      <c r="A22" s="15">
        <f t="shared" si="2"/>
        <v>26.666666666666664</v>
      </c>
      <c r="B22" s="23">
        <f t="shared" si="0"/>
        <v>1.3007712238450484E-3</v>
      </c>
      <c r="C22" s="23">
        <f t="shared" si="1"/>
        <v>2.6221889093709485E-3</v>
      </c>
    </row>
    <row r="23" spans="1:3" x14ac:dyDescent="0.2">
      <c r="A23" s="15">
        <f t="shared" si="2"/>
        <v>29.999999999999996</v>
      </c>
      <c r="B23" s="23">
        <f t="shared" si="0"/>
        <v>4.1498970502362323E-3</v>
      </c>
      <c r="C23" s="23">
        <f t="shared" si="1"/>
        <v>5.3990966513188009E-3</v>
      </c>
    </row>
    <row r="24" spans="1:3" x14ac:dyDescent="0.2">
      <c r="A24" s="15">
        <f t="shared" si="2"/>
        <v>33.333333333333329</v>
      </c>
      <c r="B24" s="23">
        <f t="shared" si="0"/>
        <v>9.8263665376405289E-3</v>
      </c>
      <c r="C24" s="23">
        <f t="shared" si="1"/>
        <v>9.9477138792748599E-3</v>
      </c>
    </row>
    <row r="25" spans="1:3" x14ac:dyDescent="0.2">
      <c r="A25" s="15">
        <f t="shared" si="2"/>
        <v>36.666666666666664</v>
      </c>
      <c r="B25" s="23">
        <f t="shared" si="0"/>
        <v>1.828071875622244E-2</v>
      </c>
      <c r="C25" s="23">
        <f t="shared" si="1"/>
        <v>1.6401007467599361E-2</v>
      </c>
    </row>
    <row r="26" spans="1:3" x14ac:dyDescent="0.2">
      <c r="A26" s="15">
        <f t="shared" si="2"/>
        <v>40</v>
      </c>
      <c r="B26" s="23">
        <f t="shared" si="0"/>
        <v>2.7867280692667425E-2</v>
      </c>
      <c r="C26" s="23">
        <f t="shared" si="1"/>
        <v>2.4197072451914336E-2</v>
      </c>
    </row>
    <row r="27" spans="1:3" x14ac:dyDescent="0.2">
      <c r="A27" s="15">
        <f t="shared" si="2"/>
        <v>43.333333333333336</v>
      </c>
      <c r="B27" s="23">
        <f t="shared" si="0"/>
        <v>3.5938587648590981E-2</v>
      </c>
      <c r="C27" s="23">
        <f t="shared" si="1"/>
        <v>3.1944800552235232E-2</v>
      </c>
    </row>
    <row r="28" spans="1:3" x14ac:dyDescent="0.2">
      <c r="A28" s="15">
        <f t="shared" si="2"/>
        <v>46.666666666666671</v>
      </c>
      <c r="B28" s="23">
        <f t="shared" si="0"/>
        <v>4.0194744294154872E-2</v>
      </c>
      <c r="C28" s="23">
        <f t="shared" si="1"/>
        <v>3.7738322769299323E-2</v>
      </c>
    </row>
    <row r="29" spans="1:3" x14ac:dyDescent="0.2">
      <c r="A29" s="15">
        <f t="shared" si="2"/>
        <v>50.000000000000007</v>
      </c>
      <c r="B29" s="23">
        <f t="shared" si="0"/>
        <v>3.9761475734032714E-2</v>
      </c>
      <c r="C29" s="23">
        <f t="shared" si="1"/>
        <v>3.9894228040143274E-2</v>
      </c>
    </row>
    <row r="30" spans="1:3" x14ac:dyDescent="0.2">
      <c r="A30" s="15">
        <f t="shared" si="2"/>
        <v>53.333333333333343</v>
      </c>
      <c r="B30" s="23">
        <f t="shared" si="0"/>
        <v>3.5344978727929681E-2</v>
      </c>
      <c r="C30" s="23">
        <f t="shared" si="1"/>
        <v>3.773832276929931E-2</v>
      </c>
    </row>
    <row r="31" spans="1:3" x14ac:dyDescent="0.2">
      <c r="A31" s="15">
        <f t="shared" si="2"/>
        <v>56.666666666666679</v>
      </c>
      <c r="B31" s="23">
        <f t="shared" si="0"/>
        <v>2.860211295692202E-2</v>
      </c>
      <c r="C31" s="23">
        <f t="shared" si="1"/>
        <v>3.1944800552235197E-2</v>
      </c>
    </row>
    <row r="32" spans="1:3" x14ac:dyDescent="0.2">
      <c r="A32" s="15">
        <f t="shared" si="2"/>
        <v>60.000000000000014</v>
      </c>
      <c r="B32" s="23">
        <f t="shared" si="0"/>
        <v>2.1298057262058835E-2</v>
      </c>
      <c r="C32" s="23">
        <f t="shared" si="1"/>
        <v>2.4197072451914305E-2</v>
      </c>
    </row>
    <row r="33" spans="1:7" x14ac:dyDescent="0.2">
      <c r="A33" s="15">
        <f t="shared" si="2"/>
        <v>63.33333333333335</v>
      </c>
      <c r="B33" s="23">
        <f t="shared" si="0"/>
        <v>1.4725232281107498E-2</v>
      </c>
      <c r="C33" s="23">
        <f t="shared" si="1"/>
        <v>1.6401007467599326E-2</v>
      </c>
    </row>
    <row r="34" spans="1:7" x14ac:dyDescent="0.2">
      <c r="A34" s="15">
        <f t="shared" si="2"/>
        <v>66.666666666666686</v>
      </c>
      <c r="B34" s="23">
        <f t="shared" si="0"/>
        <v>9.5251427012216817E-3</v>
      </c>
      <c r="C34" s="23">
        <f t="shared" si="1"/>
        <v>9.9477138792748374E-3</v>
      </c>
    </row>
    <row r="35" spans="1:7" x14ac:dyDescent="0.2">
      <c r="A35" s="15">
        <f t="shared" si="2"/>
        <v>70.000000000000014</v>
      </c>
      <c r="B35" s="23">
        <f t="shared" si="0"/>
        <v>5.8021711055718768E-3</v>
      </c>
      <c r="C35" s="23">
        <f t="shared" si="1"/>
        <v>5.3990966513187914E-3</v>
      </c>
    </row>
    <row r="36" spans="1:7" x14ac:dyDescent="0.2">
      <c r="A36" s="15">
        <f t="shared" si="2"/>
        <v>73.333333333333343</v>
      </c>
      <c r="B36" s="23">
        <f t="shared" si="0"/>
        <v>3.3469379552190826E-3</v>
      </c>
      <c r="C36" s="23">
        <f t="shared" si="1"/>
        <v>2.6221889093709437E-3</v>
      </c>
    </row>
    <row r="37" spans="1:7" x14ac:dyDescent="0.2">
      <c r="A37" s="15">
        <f t="shared" si="2"/>
        <v>76.666666666666671</v>
      </c>
      <c r="B37" s="23">
        <f t="shared" si="0"/>
        <v>1.8371611366320656E-3</v>
      </c>
      <c r="C37" s="23">
        <f t="shared" si="1"/>
        <v>1.1395986023797432E-3</v>
      </c>
    </row>
    <row r="38" spans="1:7" x14ac:dyDescent="0.2">
      <c r="A38" s="15">
        <f t="shared" si="2"/>
        <v>80</v>
      </c>
      <c r="B38" s="23">
        <f t="shared" si="0"/>
        <v>9.6366225759168898E-4</v>
      </c>
      <c r="C38" s="23">
        <f t="shared" si="1"/>
        <v>4.4318484119380076E-4</v>
      </c>
    </row>
    <row r="39" spans="1:7" x14ac:dyDescent="0.2">
      <c r="A39" s="15">
        <f t="shared" si="2"/>
        <v>83.333333333333329</v>
      </c>
      <c r="B39" s="23">
        <f t="shared" si="0"/>
        <v>4.8483182578462652E-4</v>
      </c>
      <c r="C39" s="23">
        <f t="shared" si="1"/>
        <v>1.5422789962911079E-4</v>
      </c>
    </row>
    <row r="40" spans="1:7" x14ac:dyDescent="0.2">
      <c r="A40" s="15">
        <f t="shared" si="2"/>
        <v>86.666666666666657</v>
      </c>
      <c r="B40" s="23">
        <f t="shared" si="0"/>
        <v>2.3472920459931336E-4</v>
      </c>
      <c r="C40" s="23">
        <f t="shared" si="1"/>
        <v>4.8027065162082198E-5</v>
      </c>
    </row>
    <row r="41" spans="1:7" x14ac:dyDescent="0.2">
      <c r="A41" s="15">
        <f t="shared" si="2"/>
        <v>89.999999999999986</v>
      </c>
      <c r="B41" s="23">
        <f t="shared" si="0"/>
        <v>1.096763475551069E-4</v>
      </c>
      <c r="C41" s="23">
        <f t="shared" si="1"/>
        <v>1.3383022576488609E-5</v>
      </c>
    </row>
    <row r="46" spans="1:7" ht="15" x14ac:dyDescent="0.25">
      <c r="F46"/>
    </row>
    <row r="47" spans="1:7" ht="15" x14ac:dyDescent="0.25">
      <c r="E47"/>
      <c r="F47"/>
      <c r="G47"/>
    </row>
    <row r="48" spans="1:7" ht="15" x14ac:dyDescent="0.25">
      <c r="F48"/>
      <c r="G48"/>
    </row>
    <row r="50" spans="6:8" ht="15" x14ac:dyDescent="0.25">
      <c r="F50"/>
    </row>
    <row r="51" spans="6:8" ht="15" x14ac:dyDescent="0.25">
      <c r="F51"/>
    </row>
    <row r="52" spans="6:8" ht="15" x14ac:dyDescent="0.25">
      <c r="F52" s="24"/>
      <c r="H52"/>
    </row>
    <row r="54" spans="6:8" x14ac:dyDescent="0.2">
      <c r="F54" s="24"/>
      <c r="G54" s="24"/>
    </row>
  </sheetData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38" t="s">
        <v>2</v>
      </c>
      <c r="B1" s="38"/>
      <c r="C1" s="38"/>
      <c r="D1" s="38"/>
      <c r="E1" s="38"/>
      <c r="F1" s="38"/>
      <c r="G1" s="38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График</vt:lpstr>
      <vt:lpstr>Функции</vt:lpstr>
      <vt:lpstr>Приближение</vt:lpstr>
      <vt:lpstr>EXCEL2.RU</vt:lpstr>
      <vt:lpstr>Приближение!степени_свободы</vt:lpstr>
      <vt:lpstr>степени_свободы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2016-11-12T07:38:07Z</dcterms:modified>
</cp:coreProperties>
</file>