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795" windowHeight="11700" tabRatio="779"/>
  </bookViews>
  <sheets>
    <sheet name="Сигма известна" sheetId="17" r:id="rId1"/>
    <sheet name="Интервал" sheetId="23" r:id="rId2"/>
    <sheet name="EXCEL2.RU" sheetId="3" r:id="rId3"/>
  </sheets>
  <definedNames>
    <definedName name="anscount" hidden="1">2</definedName>
    <definedName name="limcount" hidden="1">2</definedName>
    <definedName name="sencount" hidden="1">4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'Сигма известна'!#REF!</definedName>
    <definedName name="solver_typ" localSheetId="0" hidden="1">1</definedName>
    <definedName name="solver_val" localSheetId="0" hidden="1">0</definedName>
    <definedName name="solver_ver" localSheetId="0" hidden="1">3</definedName>
    <definedName name="мю">Интервал!$B$7</definedName>
    <definedName name="сигма">Интервал!$B$8</definedName>
  </definedNames>
  <calcPr calcId="145621"/>
</workbook>
</file>

<file path=xl/calcChain.xml><?xml version="1.0" encoding="utf-8"?>
<calcChain xmlns="http://schemas.openxmlformats.org/spreadsheetml/2006/main">
  <c r="I15" i="23" l="1"/>
  <c r="J15" i="23"/>
  <c r="B14" i="23"/>
  <c r="B15" i="23"/>
  <c r="B11" i="23"/>
  <c r="I14" i="23" s="1"/>
  <c r="J14" i="23" l="1"/>
  <c r="A3" i="17"/>
  <c r="L1" i="17" l="1"/>
  <c r="C15" i="17" l="1"/>
  <c r="E17" i="23" l="1"/>
  <c r="A21" i="23"/>
  <c r="C21" i="23" l="1"/>
  <c r="B21" i="23"/>
  <c r="A22" i="23"/>
  <c r="A23" i="23" l="1"/>
  <c r="B22" i="23"/>
  <c r="C22" i="23"/>
  <c r="C23" i="23" l="1"/>
  <c r="A24" i="23"/>
  <c r="B23" i="23"/>
  <c r="A25" i="23" l="1"/>
  <c r="B24" i="23"/>
  <c r="C24" i="23"/>
  <c r="C25" i="23" l="1"/>
  <c r="A26" i="23"/>
  <c r="B25" i="23"/>
  <c r="A27" i="23" l="1"/>
  <c r="B26" i="23"/>
  <c r="C26" i="23"/>
  <c r="C27" i="23" l="1"/>
  <c r="A28" i="23"/>
  <c r="B27" i="23"/>
  <c r="A29" i="23" l="1"/>
  <c r="B28" i="23"/>
  <c r="C28" i="23"/>
  <c r="C29" i="23" l="1"/>
  <c r="A30" i="23"/>
  <c r="B29" i="23"/>
  <c r="A31" i="23" l="1"/>
  <c r="B30" i="23"/>
  <c r="C30" i="23"/>
  <c r="C31" i="23" l="1"/>
  <c r="A32" i="23"/>
  <c r="B31" i="23"/>
  <c r="A33" i="23" l="1"/>
  <c r="B32" i="23"/>
  <c r="C32" i="23"/>
  <c r="C33" i="23" l="1"/>
  <c r="A34" i="23"/>
  <c r="B33" i="23"/>
  <c r="A35" i="23" l="1"/>
  <c r="B34" i="23"/>
  <c r="C34" i="23"/>
  <c r="C35" i="23" l="1"/>
  <c r="A36" i="23"/>
  <c r="B35" i="23"/>
  <c r="A37" i="23" l="1"/>
  <c r="B36" i="23"/>
  <c r="C36" i="23"/>
  <c r="C37" i="23" l="1"/>
  <c r="A38" i="23"/>
  <c r="B37" i="23"/>
  <c r="A39" i="23" l="1"/>
  <c r="B38" i="23"/>
  <c r="C38" i="23"/>
  <c r="C39" i="23" l="1"/>
  <c r="A40" i="23"/>
  <c r="B39" i="23"/>
  <c r="A41" i="23" l="1"/>
  <c r="B40" i="23"/>
  <c r="C40" i="23"/>
  <c r="C41" i="23" l="1"/>
  <c r="A42" i="23"/>
  <c r="B41" i="23"/>
  <c r="A43" i="23" l="1"/>
  <c r="B42" i="23"/>
  <c r="C42" i="23"/>
  <c r="C43" i="23" l="1"/>
  <c r="A44" i="23"/>
  <c r="B43" i="23"/>
  <c r="A45" i="23" l="1"/>
  <c r="B44" i="23"/>
  <c r="C44" i="23"/>
  <c r="C45" i="23" l="1"/>
  <c r="A46" i="23"/>
  <c r="B45" i="23"/>
  <c r="A47" i="23" l="1"/>
  <c r="B46" i="23"/>
  <c r="C46" i="23"/>
  <c r="C47" i="23" l="1"/>
  <c r="A48" i="23"/>
  <c r="B47" i="23"/>
  <c r="A49" i="23" l="1"/>
  <c r="B48" i="23"/>
  <c r="C48" i="23"/>
  <c r="C49" i="23" l="1"/>
  <c r="A50" i="23"/>
  <c r="B49" i="23"/>
  <c r="A51" i="23" l="1"/>
  <c r="B50" i="23"/>
  <c r="C50" i="23"/>
  <c r="C51" i="23" l="1"/>
  <c r="A52" i="23"/>
  <c r="B51" i="23"/>
  <c r="A53" i="23" l="1"/>
  <c r="B52" i="23"/>
  <c r="C52" i="23"/>
  <c r="C53" i="23" l="1"/>
  <c r="A54" i="23"/>
  <c r="B53" i="23"/>
  <c r="A55" i="23" l="1"/>
  <c r="B54" i="23"/>
  <c r="C54" i="23"/>
  <c r="C55" i="23" l="1"/>
  <c r="A56" i="23"/>
  <c r="B55" i="23"/>
  <c r="A57" i="23" l="1"/>
  <c r="B56" i="23"/>
  <c r="C56" i="23"/>
  <c r="C57" i="23" l="1"/>
  <c r="A58" i="23"/>
  <c r="B57" i="23"/>
  <c r="A59" i="23" l="1"/>
  <c r="B58" i="23"/>
  <c r="C58" i="23"/>
  <c r="C59" i="23" l="1"/>
  <c r="A60" i="23"/>
  <c r="B59" i="23"/>
  <c r="A61" i="23" l="1"/>
  <c r="B60" i="23"/>
  <c r="C60" i="23"/>
  <c r="C61" i="23" l="1"/>
  <c r="A62" i="23"/>
  <c r="B61" i="23"/>
  <c r="A63" i="23" l="1"/>
  <c r="B62" i="23"/>
  <c r="C62" i="23"/>
  <c r="C63" i="23" l="1"/>
  <c r="A64" i="23"/>
  <c r="B63" i="23"/>
  <c r="A65" i="23" l="1"/>
  <c r="B64" i="23"/>
  <c r="C64" i="23"/>
  <c r="C65" i="23" l="1"/>
  <c r="A66" i="23"/>
  <c r="B65" i="23"/>
  <c r="A67" i="23" l="1"/>
  <c r="B66" i="23"/>
  <c r="C66" i="23"/>
  <c r="C67" i="23" l="1"/>
  <c r="A68" i="23"/>
  <c r="B67" i="23"/>
  <c r="A69" i="23" l="1"/>
  <c r="B68" i="23"/>
  <c r="C68" i="23"/>
  <c r="C69" i="23" l="1"/>
  <c r="A70" i="23"/>
  <c r="B69" i="23"/>
  <c r="A71" i="23" l="1"/>
  <c r="B70" i="23"/>
  <c r="C70" i="23"/>
  <c r="C71" i="23" l="1"/>
  <c r="A72" i="23"/>
  <c r="B71" i="23"/>
  <c r="A73" i="23" l="1"/>
  <c r="B72" i="23"/>
  <c r="C72" i="23"/>
  <c r="C73" i="23" l="1"/>
  <c r="A74" i="23"/>
  <c r="B73" i="23"/>
  <c r="A75" i="23" l="1"/>
  <c r="B74" i="23"/>
  <c r="C74" i="23"/>
  <c r="C75" i="23" l="1"/>
  <c r="A76" i="23"/>
  <c r="B75" i="23"/>
  <c r="A77" i="23" l="1"/>
  <c r="B76" i="23"/>
  <c r="C76" i="23"/>
  <c r="C77" i="23" l="1"/>
  <c r="A78" i="23"/>
  <c r="B77" i="23"/>
  <c r="A79" i="23" l="1"/>
  <c r="B78" i="23"/>
  <c r="C78" i="23"/>
  <c r="C79" i="23" l="1"/>
  <c r="A80" i="23"/>
  <c r="B79" i="23"/>
  <c r="A81" i="23" l="1"/>
  <c r="B80" i="23"/>
  <c r="C80" i="23"/>
  <c r="C81" i="23" l="1"/>
  <c r="A82" i="23"/>
  <c r="B81" i="23"/>
  <c r="A83" i="23" l="1"/>
  <c r="B82" i="23"/>
  <c r="C82" i="23"/>
  <c r="C83" i="23" l="1"/>
  <c r="A84" i="23"/>
  <c r="B83" i="23"/>
  <c r="A85" i="23" l="1"/>
  <c r="B84" i="23"/>
  <c r="C84" i="23"/>
  <c r="C85" i="23" l="1"/>
  <c r="A86" i="23"/>
  <c r="B85" i="23"/>
  <c r="A87" i="23" l="1"/>
  <c r="B86" i="23"/>
  <c r="C86" i="23"/>
  <c r="C87" i="23" l="1"/>
  <c r="A88" i="23"/>
  <c r="B87" i="23"/>
  <c r="A89" i="23" l="1"/>
  <c r="B88" i="23"/>
  <c r="C88" i="23"/>
  <c r="C89" i="23" l="1"/>
  <c r="A90" i="23"/>
  <c r="B89" i="23"/>
  <c r="A91" i="23" l="1"/>
  <c r="B90" i="23"/>
  <c r="C90" i="23"/>
  <c r="C91" i="23" l="1"/>
  <c r="B91" i="23"/>
  <c r="B21" i="17" l="1"/>
  <c r="B20" i="17"/>
  <c r="E29" i="17"/>
  <c r="E34" i="17"/>
  <c r="E21" i="17"/>
  <c r="E22" i="17" s="1"/>
  <c r="F22" i="17" s="1"/>
  <c r="I21" i="17"/>
  <c r="I22" i="17" s="1"/>
  <c r="I23" i="17" s="1"/>
  <c r="I24" i="17" s="1"/>
  <c r="I25" i="17" s="1"/>
  <c r="I26" i="17" s="1"/>
  <c r="I27" i="17" s="1"/>
  <c r="I28" i="17" s="1"/>
  <c r="I29" i="17" s="1"/>
  <c r="I30" i="17" s="1"/>
  <c r="I31" i="17" s="1"/>
  <c r="I32" i="17" s="1"/>
  <c r="I33" i="17" s="1"/>
  <c r="I34" i="17" s="1"/>
  <c r="I35" i="17" s="1"/>
  <c r="I36" i="17" s="1"/>
  <c r="I37" i="17" s="1"/>
  <c r="I38" i="17" s="1"/>
  <c r="I39" i="17" s="1"/>
  <c r="I40" i="17" s="1"/>
  <c r="I41" i="17" s="1"/>
  <c r="I42" i="17" s="1"/>
  <c r="I43" i="17" s="1"/>
  <c r="I44" i="17" s="1"/>
  <c r="I45" i="17" s="1"/>
  <c r="J45" i="17" s="1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J41" i="17" l="1"/>
  <c r="J37" i="17"/>
  <c r="J33" i="17"/>
  <c r="J29" i="17"/>
  <c r="J25" i="17"/>
  <c r="J21" i="17"/>
  <c r="J44" i="17"/>
  <c r="J40" i="17"/>
  <c r="J36" i="17"/>
  <c r="J32" i="17"/>
  <c r="J28" i="17"/>
  <c r="J24" i="17"/>
  <c r="J23" i="17"/>
  <c r="J43" i="17"/>
  <c r="J39" i="17"/>
  <c r="J35" i="17"/>
  <c r="J31" i="17"/>
  <c r="J27" i="17"/>
  <c r="J22" i="17"/>
  <c r="J42" i="17"/>
  <c r="J38" i="17"/>
  <c r="J34" i="17"/>
  <c r="J30" i="17"/>
  <c r="J26" i="17"/>
  <c r="A15" i="17"/>
  <c r="B12" i="17"/>
  <c r="E16" i="17" l="1"/>
  <c r="E26" i="17"/>
  <c r="E27" i="17" s="1"/>
  <c r="F27" i="17" s="1"/>
  <c r="F16" i="17"/>
  <c r="B15" i="17"/>
  <c r="F15" i="17" s="1"/>
  <c r="E36" i="17" s="1"/>
  <c r="E37" i="17" s="1"/>
  <c r="F37" i="17" s="1"/>
  <c r="E15" i="17" l="1"/>
  <c r="E31" i="17" s="1"/>
  <c r="E32" i="17" l="1"/>
  <c r="F32" i="17" s="1"/>
</calcChain>
</file>

<file path=xl/sharedStrings.xml><?xml version="1.0" encoding="utf-8"?>
<sst xmlns="http://schemas.openxmlformats.org/spreadsheetml/2006/main" count="66" uniqueCount="51">
  <si>
    <t>Перейти к статье &gt;&gt;&gt;</t>
  </si>
  <si>
    <t>Файл скачан с сайта excel2.ru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</si>
  <si>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</si>
  <si>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</si>
  <si>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</si>
  <si>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Стандартное отклонение</t>
  </si>
  <si>
    <t>Параметр</t>
  </si>
  <si>
    <t>Значение</t>
  </si>
  <si>
    <t>мю</t>
  </si>
  <si>
    <t>сигма</t>
  </si>
  <si>
    <t>Для графика</t>
  </si>
  <si>
    <t>Размер выборки</t>
  </si>
  <si>
    <t>Y</t>
  </si>
  <si>
    <t>X</t>
  </si>
  <si>
    <t>Оценка среднего</t>
  </si>
  <si>
    <t>№</t>
  </si>
  <si>
    <t>Значения выборки</t>
  </si>
  <si>
    <t>№ испытания</t>
  </si>
  <si>
    <t>Стандартное отклонение выборочного среднего</t>
  </si>
  <si>
    <t>Двусторонний доверительный интервал</t>
  </si>
  <si>
    <t>Левая граница</t>
  </si>
  <si>
    <t>Правая граница</t>
  </si>
  <si>
    <t>x</t>
  </si>
  <si>
    <t>y</t>
  </si>
  <si>
    <t>Нормальное распределение</t>
  </si>
  <si>
    <t>мю=</t>
  </si>
  <si>
    <t>Вероятность</t>
  </si>
  <si>
    <t>Плотность вероятности</t>
  </si>
  <si>
    <t>х</t>
  </si>
  <si>
    <t>Линия</t>
  </si>
  <si>
    <t>Область</t>
  </si>
  <si>
    <t>Расчет интервала в стандартных отклонениях от среднего при заданной вероятности (нормальное распределение)</t>
  </si>
  <si>
    <t>левая граница</t>
  </si>
  <si>
    <t>правая граница</t>
  </si>
  <si>
    <r>
      <t xml:space="preserve">Уровень значимости </t>
    </r>
    <r>
      <rPr>
        <i/>
        <sz val="10"/>
        <rFont val="Calibri"/>
        <family val="2"/>
        <charset val="204"/>
        <scheme val="minor"/>
      </rPr>
      <t>a</t>
    </r>
  </si>
  <si>
    <r>
      <t xml:space="preserve">Верхний </t>
    </r>
    <r>
      <rPr>
        <i/>
        <sz val="10"/>
        <rFont val="Calibri"/>
        <family val="2"/>
        <charset val="204"/>
        <scheme val="minor"/>
      </rPr>
      <t>a/2-</t>
    </r>
    <r>
      <rPr>
        <sz val="10"/>
        <rFont val="Calibri"/>
        <family val="2"/>
        <charset val="204"/>
        <scheme val="minor"/>
      </rPr>
      <t>Квантиль стандартного нормального распределения</t>
    </r>
  </si>
  <si>
    <t>Среднее (используется для генерации значений выборки см. ячейку B20, в задаче считается неизвестным)</t>
  </si>
  <si>
    <t>Стандартное отклонение (в задаче считается известным)</t>
  </si>
  <si>
    <t>Точечная оценка среднего</t>
  </si>
  <si>
    <t>Выборка делается из нормального распределения</t>
  </si>
  <si>
    <t>Доверительный интервал для оценки среднего (стандартное отклонение известно) в MS EXCEL</t>
  </si>
  <si>
    <t>уровень доверия</t>
  </si>
  <si>
    <t>Границы области выделения указаны в единицах стандартного отклонения (и поэтому не зависят от параметров распределения)</t>
  </si>
  <si>
    <t>Границы области выделения указаны в абсолютных единицах</t>
  </si>
  <si>
    <r>
      <t xml:space="preserve">Уровень значимости </t>
    </r>
    <r>
      <rPr>
        <i/>
        <sz val="10"/>
        <rFont val="Calibri"/>
        <family val="2"/>
        <charset val="204"/>
        <scheme val="minor"/>
      </rPr>
      <t>а</t>
    </r>
  </si>
  <si>
    <t>нижний а/2-квантиль или просто а/2-квантиль</t>
  </si>
  <si>
    <t>верхний а/2-квантиль</t>
  </si>
  <si>
    <t>нижний а/2-квантиль или просто а/2-квантиль стандартного нормального распределения</t>
  </si>
  <si>
    <t>верхний а/2-квантиль стандартного нормального распределения</t>
  </si>
  <si>
    <t>Двухсторонний Доверительный интервал для оценки среднего, стандартное отклонение известно</t>
  </si>
  <si>
    <t>Среднее (используется для генерации значений выборки, в задаче считается неизвестным)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</si>
</sst>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0.0000"/>
    <numFmt numFmtId="166" formatCode="0.000"/>
    <numFmt numFmtId="167" formatCode="0.00000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 tint="0.1499984740745262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0"/>
      <name val="MS Sans Serif"/>
      <family val="2"/>
    </font>
    <font>
      <u/>
      <sz val="12"/>
      <color theme="10"/>
      <name val="Arial Narrow"/>
      <family val="2"/>
      <charset val="204"/>
    </font>
    <font>
      <sz val="12"/>
      <name val="Arial Narrow"/>
      <family val="2"/>
      <charset val="204"/>
    </font>
    <font>
      <sz val="8"/>
      <name val="Helv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theme="1" tint="0.14999847407452621"/>
      <name val="Calibri"/>
      <family val="2"/>
      <charset val="204"/>
      <scheme val="minor"/>
    </font>
    <font>
      <sz val="10"/>
      <color rgb="FF00B050"/>
      <name val="Calibri"/>
      <family val="2"/>
      <charset val="204"/>
      <scheme val="minor"/>
    </font>
    <font>
      <sz val="12"/>
      <color theme="1" tint="0.1499984740745262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</cellStyleXfs>
  <cellXfs count="46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/>
    <xf numFmtId="0" fontId="5" fillId="3" borderId="0" xfId="3" applyFont="1" applyFill="1" applyAlignment="1" applyProtection="1">
      <alignment vertical="center"/>
    </xf>
    <xf numFmtId="0" fontId="8" fillId="0" borderId="0" xfId="7"/>
    <xf numFmtId="0" fontId="12" fillId="4" borderId="0" xfId="7" applyFont="1" applyFill="1" applyAlignment="1">
      <alignment vertical="center" wrapText="1"/>
    </xf>
    <xf numFmtId="0" fontId="4" fillId="2" borderId="0" xfId="2" applyFill="1" applyAlignment="1" applyProtection="1"/>
    <xf numFmtId="0" fontId="13" fillId="0" borderId="0" xfId="1" applyFont="1"/>
    <xf numFmtId="0" fontId="11" fillId="0" borderId="0" xfId="1" applyFont="1"/>
    <xf numFmtId="0" fontId="10" fillId="0" borderId="1" xfId="1" applyFont="1" applyBorder="1"/>
    <xf numFmtId="0" fontId="13" fillId="0" borderId="1" xfId="1" applyFont="1" applyBorder="1"/>
    <xf numFmtId="0" fontId="13" fillId="5" borderId="1" xfId="1" applyFont="1" applyFill="1" applyBorder="1"/>
    <xf numFmtId="0" fontId="13" fillId="0" borderId="1" xfId="1" applyFont="1" applyBorder="1" applyAlignment="1">
      <alignment wrapText="1"/>
    </xf>
    <xf numFmtId="165" fontId="13" fillId="0" borderId="0" xfId="1" applyNumberFormat="1" applyFont="1"/>
    <xf numFmtId="165" fontId="13" fillId="0" borderId="1" xfId="1" applyNumberFormat="1" applyFont="1" applyBorder="1"/>
    <xf numFmtId="0" fontId="13" fillId="0" borderId="0" xfId="1" applyFont="1" applyBorder="1"/>
    <xf numFmtId="165" fontId="13" fillId="0" borderId="0" xfId="1" applyNumberFormat="1" applyFont="1" applyBorder="1"/>
    <xf numFmtId="1" fontId="13" fillId="0" borderId="0" xfId="1" applyNumberFormat="1" applyFont="1"/>
    <xf numFmtId="0" fontId="10" fillId="0" borderId="0" xfId="1" applyFont="1" applyBorder="1"/>
    <xf numFmtId="0" fontId="10" fillId="6" borderId="0" xfId="1" applyFont="1" applyFill="1"/>
    <xf numFmtId="0" fontId="15" fillId="6" borderId="0" xfId="0" applyFont="1" applyFill="1" applyAlignment="1">
      <alignment vertical="center"/>
    </xf>
    <xf numFmtId="166" fontId="13" fillId="0" borderId="1" xfId="1" applyNumberFormat="1" applyFont="1" applyBorder="1"/>
    <xf numFmtId="165" fontId="13" fillId="6" borderId="1" xfId="1" applyNumberFormat="1" applyFont="1" applyFill="1" applyBorder="1"/>
    <xf numFmtId="0" fontId="10" fillId="0" borderId="2" xfId="1" applyFont="1" applyBorder="1"/>
    <xf numFmtId="165" fontId="13" fillId="6" borderId="2" xfId="1" applyNumberFormat="1" applyFont="1" applyFill="1" applyBorder="1"/>
    <xf numFmtId="0" fontId="14" fillId="0" borderId="1" xfId="1" applyFont="1" applyBorder="1"/>
    <xf numFmtId="0" fontId="14" fillId="6" borderId="1" xfId="1" applyFont="1" applyFill="1" applyBorder="1"/>
    <xf numFmtId="165" fontId="16" fillId="0" borderId="0" xfId="1" applyNumberFormat="1" applyFont="1" applyBorder="1"/>
    <xf numFmtId="0" fontId="17" fillId="6" borderId="0" xfId="0" applyFont="1" applyFill="1" applyAlignment="1">
      <alignment vertical="center"/>
    </xf>
    <xf numFmtId="0" fontId="13" fillId="0" borderId="0" xfId="1" applyFont="1" applyAlignment="1">
      <alignment wrapText="1"/>
    </xf>
    <xf numFmtId="0" fontId="18" fillId="0" borderId="0" xfId="0" applyFont="1"/>
    <xf numFmtId="0" fontId="0" fillId="0" borderId="1" xfId="0" applyBorder="1"/>
    <xf numFmtId="0" fontId="10" fillId="6" borderId="0" xfId="1" applyFont="1" applyFill="1" applyBorder="1" applyAlignment="1"/>
    <xf numFmtId="166" fontId="10" fillId="6" borderId="0" xfId="1" applyNumberFormat="1" applyFont="1" applyFill="1" applyBorder="1"/>
    <xf numFmtId="0" fontId="13" fillId="0" borderId="1" xfId="1" applyFont="1" applyBorder="1" applyAlignment="1"/>
    <xf numFmtId="167" fontId="13" fillId="0" borderId="1" xfId="1" applyNumberFormat="1" applyFont="1" applyBorder="1"/>
    <xf numFmtId="0" fontId="13" fillId="7" borderId="1" xfId="1" applyFont="1" applyFill="1" applyBorder="1"/>
    <xf numFmtId="167" fontId="13" fillId="7" borderId="1" xfId="1" applyNumberFormat="1" applyFont="1" applyFill="1" applyBorder="1"/>
    <xf numFmtId="9" fontId="13" fillId="5" borderId="1" xfId="1" applyNumberFormat="1" applyFont="1" applyFill="1" applyBorder="1"/>
    <xf numFmtId="0" fontId="10" fillId="0" borderId="0" xfId="1" applyFont="1"/>
    <xf numFmtId="166" fontId="13" fillId="8" borderId="1" xfId="1" applyNumberFormat="1" applyFont="1" applyFill="1" applyBorder="1"/>
    <xf numFmtId="0" fontId="19" fillId="0" borderId="0" xfId="1" applyFont="1"/>
    <xf numFmtId="0" fontId="20" fillId="0" borderId="0" xfId="0" applyFont="1"/>
    <xf numFmtId="9" fontId="13" fillId="0" borderId="1" xfId="1" applyNumberFormat="1" applyFont="1" applyFill="1" applyBorder="1"/>
    <xf numFmtId="0" fontId="21" fillId="0" borderId="0" xfId="1" applyFont="1"/>
    <xf numFmtId="0" fontId="5" fillId="3" borderId="0" xfId="2" applyFont="1" applyFill="1" applyAlignment="1" applyProtection="1">
      <alignment horizontal="center" vertical="center"/>
    </xf>
  </cellXfs>
  <cellStyles count="9">
    <cellStyle name="Currency_TapePivot" xfId="4"/>
    <cellStyle name="Normal_ALLOC1" xfId="5"/>
    <cellStyle name="Гиперссылка" xfId="2" builtinId="8"/>
    <cellStyle name="Гиперссылка 2" xfId="6"/>
    <cellStyle name="Гиперссылка 3" xfId="3"/>
    <cellStyle name="Обычный" xfId="0" builtinId="0"/>
    <cellStyle name="Обычный 2" xfId="1"/>
    <cellStyle name="Обычный 2 2" xfId="7"/>
    <cellStyle name="Обычный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'Сигма известна'!$L$1</c:f>
          <c:strCache>
            <c:ptCount val="1"/>
            <c:pt idx="0">
              <c:v>Выборка из распределения N(2;2). Доверительный интервал для Среднего. Сигма известна. Уровень значимости 5,00%</c:v>
            </c:pt>
          </c:strCache>
        </c:strRef>
      </c:tx>
      <c:layout/>
      <c:overlay val="0"/>
      <c:txPr>
        <a:bodyPr/>
        <a:lstStyle/>
        <a:p>
          <a:pPr>
            <a:defRPr sz="1400" b="0"/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'Сигма известна'!$E$19</c:f>
              <c:strCache>
                <c:ptCount val="1"/>
                <c:pt idx="0">
                  <c:v>мю=</c:v>
                </c:pt>
              </c:strCache>
            </c:strRef>
          </c:tx>
          <c:spPr>
            <a:ln w="47625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delete val="1"/>
            </c:dLbl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dLblPos val="t"/>
            <c:showLegendKey val="0"/>
            <c:showVal val="0"/>
            <c:showCatName val="1"/>
            <c:showSerName val="1"/>
            <c:showPercent val="0"/>
            <c:showBubbleSize val="0"/>
            <c:separator> </c:separator>
            <c:showLeaderLines val="0"/>
          </c:dLbls>
          <c:xVal>
            <c:numRef>
              <c:f>'Сигма известна'!$E$21:$E$22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'Сигма известна'!$F$21:$F$22</c:f>
              <c:numCache>
                <c:formatCode>General</c:formatCode>
                <c:ptCount val="2"/>
                <c:pt idx="0">
                  <c:v>0</c:v>
                </c:pt>
                <c:pt idx="1">
                  <c:v>0.19947114020071635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'Сигма известна'!$E$29</c:f>
              <c:strCache>
                <c:ptCount val="1"/>
                <c:pt idx="0">
                  <c:v>Левая граница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'Сигма известна'!$E$31:$E$32</c:f>
              <c:numCache>
                <c:formatCode>0.000</c:formatCode>
                <c:ptCount val="2"/>
                <c:pt idx="0">
                  <c:v>1.7517450351278248</c:v>
                </c:pt>
                <c:pt idx="1">
                  <c:v>1.7517450351278248</c:v>
                </c:pt>
              </c:numCache>
            </c:numRef>
          </c:xVal>
          <c:yVal>
            <c:numRef>
              <c:f>'Сигма известна'!$F$31:$F$32</c:f>
              <c:numCache>
                <c:formatCode>General</c:formatCode>
                <c:ptCount val="2"/>
                <c:pt idx="0">
                  <c:v>0</c:v>
                </c:pt>
                <c:pt idx="1">
                  <c:v>0.19794035526323139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'Сигма известна'!$E$34</c:f>
              <c:strCache>
                <c:ptCount val="1"/>
                <c:pt idx="0">
                  <c:v>Правая граница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'Сигма известна'!$E$36:$E$37</c:f>
              <c:numCache>
                <c:formatCode>0.000</c:formatCode>
                <c:ptCount val="2"/>
                <c:pt idx="0">
                  <c:v>2.7638660846331522</c:v>
                </c:pt>
                <c:pt idx="1">
                  <c:v>2.7638660846331522</c:v>
                </c:pt>
              </c:numCache>
            </c:numRef>
          </c:xVal>
          <c:yVal>
            <c:numRef>
              <c:f>'Сигма известна'!$F$36:$F$37</c:f>
              <c:numCache>
                <c:formatCode>General</c:formatCode>
                <c:ptCount val="2"/>
                <c:pt idx="0">
                  <c:v>0</c:v>
                </c:pt>
                <c:pt idx="1">
                  <c:v>0.18544032660082793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'Сигма известна'!$E$24</c:f>
              <c:strCache>
                <c:ptCount val="1"/>
                <c:pt idx="0">
                  <c:v>Оценка среднего</c:v>
                </c:pt>
              </c:strCache>
            </c:strRef>
          </c:tx>
          <c:spPr>
            <a:ln w="22225">
              <a:solidFill>
                <a:srgbClr val="FF0000"/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6.3391431608132542E-2"/>
                  <c:y val="6.2937062937062943E-2"/>
                </c:manualLayout>
              </c:layout>
              <c:dLblPos val="r"/>
              <c:showLegendKey val="0"/>
              <c:showVal val="0"/>
              <c:showCatName val="1"/>
              <c:showSerName val="1"/>
              <c:showPercent val="0"/>
              <c:showBubbleSize val="0"/>
              <c:separator> </c:separator>
            </c:dLbl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ru-RU"/>
              </a:p>
            </c:txPr>
            <c:dLblPos val="r"/>
            <c:showLegendKey val="0"/>
            <c:showVal val="0"/>
            <c:showCatName val="1"/>
            <c:showSerName val="1"/>
            <c:showPercent val="0"/>
            <c:showBubbleSize val="0"/>
            <c:separator> </c:separator>
            <c:showLeaderLines val="0"/>
          </c:dLbls>
          <c:xVal>
            <c:numRef>
              <c:f>'Сигма известна'!$E$26:$E$27</c:f>
              <c:numCache>
                <c:formatCode>0.000</c:formatCode>
                <c:ptCount val="2"/>
                <c:pt idx="0">
                  <c:v>2.2578055598804885</c:v>
                </c:pt>
                <c:pt idx="1">
                  <c:v>2.2578055598804885</c:v>
                </c:pt>
              </c:numCache>
            </c:numRef>
          </c:xVal>
          <c:yVal>
            <c:numRef>
              <c:f>'Сигма известна'!$F$26:$F$27</c:f>
              <c:numCache>
                <c:formatCode>General</c:formatCode>
                <c:ptCount val="2"/>
                <c:pt idx="0">
                  <c:v>0</c:v>
                </c:pt>
                <c:pt idx="1">
                  <c:v>0.19782080623043799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'Сигма известна'!$H$19</c:f>
              <c:strCache>
                <c:ptCount val="1"/>
                <c:pt idx="0">
                  <c:v>Нормальное распределение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'Сигма известна'!$I$21:$I$75</c:f>
              <c:numCache>
                <c:formatCode>0.0000</c:formatCode>
                <c:ptCount val="55"/>
                <c:pt idx="0">
                  <c:v>-4</c:v>
                </c:pt>
                <c:pt idx="1">
                  <c:v>-3.5</c:v>
                </c:pt>
                <c:pt idx="2">
                  <c:v>-3</c:v>
                </c:pt>
                <c:pt idx="3">
                  <c:v>-2.5</c:v>
                </c:pt>
                <c:pt idx="4">
                  <c:v>-2</c:v>
                </c:pt>
                <c:pt idx="5">
                  <c:v>-1.5</c:v>
                </c:pt>
                <c:pt idx="6">
                  <c:v>-1</c:v>
                </c:pt>
                <c:pt idx="7">
                  <c:v>-0.5</c:v>
                </c:pt>
                <c:pt idx="8">
                  <c:v>0</c:v>
                </c:pt>
                <c:pt idx="9">
                  <c:v>0.5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5.5</c:v>
                </c:pt>
                <c:pt idx="20">
                  <c:v>6</c:v>
                </c:pt>
                <c:pt idx="21">
                  <c:v>6.5</c:v>
                </c:pt>
                <c:pt idx="22">
                  <c:v>7</c:v>
                </c:pt>
                <c:pt idx="23">
                  <c:v>7.5</c:v>
                </c:pt>
                <c:pt idx="24">
                  <c:v>8</c:v>
                </c:pt>
              </c:numCache>
            </c:numRef>
          </c:xVal>
          <c:yVal>
            <c:numRef>
              <c:f>'Сигма известна'!$J$21:$J$75</c:f>
              <c:numCache>
                <c:formatCode>0.0000</c:formatCode>
                <c:ptCount val="55"/>
                <c:pt idx="0">
                  <c:v>2.2159242059690038E-3</c:v>
                </c:pt>
                <c:pt idx="1">
                  <c:v>4.5467812507955264E-3</c:v>
                </c:pt>
                <c:pt idx="2">
                  <c:v>8.7641502467842702E-3</c:v>
                </c:pt>
                <c:pt idx="3">
                  <c:v>1.5869825917833709E-2</c:v>
                </c:pt>
                <c:pt idx="4">
                  <c:v>2.6995483256594031E-2</c:v>
                </c:pt>
                <c:pt idx="5">
                  <c:v>4.3138659413255766E-2</c:v>
                </c:pt>
                <c:pt idx="6">
                  <c:v>6.4758797832945872E-2</c:v>
                </c:pt>
                <c:pt idx="7">
                  <c:v>9.1324542694510957E-2</c:v>
                </c:pt>
                <c:pt idx="8">
                  <c:v>0.12098536225957168</c:v>
                </c:pt>
                <c:pt idx="9">
                  <c:v>0.15056871607740221</c:v>
                </c:pt>
                <c:pt idx="10">
                  <c:v>0.17603266338214976</c:v>
                </c:pt>
                <c:pt idx="11">
                  <c:v>0.19333405840142462</c:v>
                </c:pt>
                <c:pt idx="12">
                  <c:v>0.19947114020071635</c:v>
                </c:pt>
                <c:pt idx="13">
                  <c:v>0.19333405840142462</c:v>
                </c:pt>
                <c:pt idx="14">
                  <c:v>0.17603266338214976</c:v>
                </c:pt>
                <c:pt idx="15">
                  <c:v>0.15056871607740221</c:v>
                </c:pt>
                <c:pt idx="16">
                  <c:v>0.12098536225957168</c:v>
                </c:pt>
                <c:pt idx="17">
                  <c:v>9.1324542694510957E-2</c:v>
                </c:pt>
                <c:pt idx="18">
                  <c:v>6.4758797832945872E-2</c:v>
                </c:pt>
                <c:pt idx="19">
                  <c:v>4.3138659413255766E-2</c:v>
                </c:pt>
                <c:pt idx="20">
                  <c:v>2.6995483256594031E-2</c:v>
                </c:pt>
                <c:pt idx="21">
                  <c:v>1.5869825917833709E-2</c:v>
                </c:pt>
                <c:pt idx="22">
                  <c:v>8.7641502467842702E-3</c:v>
                </c:pt>
                <c:pt idx="23">
                  <c:v>4.5467812507955264E-3</c:v>
                </c:pt>
                <c:pt idx="24">
                  <c:v>2.2159242059690038E-3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083072"/>
        <c:axId val="132093440"/>
      </c:scatterChart>
      <c:valAx>
        <c:axId val="132083072"/>
        <c:scaling>
          <c:orientation val="minMax"/>
        </c:scaling>
        <c:delete val="0"/>
        <c:axPos val="b"/>
        <c:majorGridlines/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lumMod val="85000"/>
                <a:lumOff val="15000"/>
              </a:schemeClr>
            </a:solidFill>
          </a:ln>
        </c:spPr>
        <c:crossAx val="132093440"/>
        <c:crosses val="autoZero"/>
        <c:crossBetween val="midCat"/>
      </c:valAx>
      <c:valAx>
        <c:axId val="132093440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lumMod val="85000"/>
                <a:lumOff val="15000"/>
              </a:schemeClr>
            </a:solidFill>
          </a:ln>
        </c:spPr>
        <c:crossAx val="132083072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2.5547780858656673E-2"/>
          <c:y val="0.86357865549064428"/>
          <c:w val="0.96055926425504023"/>
          <c:h val="0.1202923122512911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Интервал!$E$17</c:f>
          <c:strCache>
            <c:ptCount val="1"/>
            <c:pt idx="0">
              <c:v>Нормальное распределение N(0; 1)
Выделенная область занимает 95,00%;  +/- 1,960 ст.отклонений</c:v>
            </c:pt>
          </c:strCache>
        </c:strRef>
      </c:tx>
      <c:layout/>
      <c:overlay val="1"/>
      <c:txPr>
        <a:bodyPr/>
        <a:lstStyle/>
        <a:p>
          <a:pPr>
            <a:defRPr sz="1400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6.3591388683252204E-2"/>
          <c:y val="0.15052722339237631"/>
          <c:w val="0.91551592375739355"/>
          <c:h val="0.70967270493239687"/>
        </c:manualLayout>
      </c:layout>
      <c:areaChart>
        <c:grouping val="standard"/>
        <c:varyColors val="0"/>
        <c:ser>
          <c:idx val="0"/>
          <c:order val="0"/>
          <c:tx>
            <c:strRef>
              <c:f>Интервал!$C$20</c:f>
              <c:strCache>
                <c:ptCount val="1"/>
                <c:pt idx="0">
                  <c:v>Область</c:v>
                </c:pt>
              </c:strCache>
            </c:strRef>
          </c:tx>
          <c:spPr>
            <a:solidFill>
              <a:schemeClr val="accent3"/>
            </a:solidFill>
            <a:ln w="53975" cap="sq" cmpd="sng">
              <a:noFill/>
              <a:prstDash val="solid"/>
              <a:round/>
            </a:ln>
          </c:spPr>
          <c:cat>
            <c:numRef>
              <c:f>Интервал!$A$21:$A$91</c:f>
              <c:numCache>
                <c:formatCode>General</c:formatCode>
                <c:ptCount val="71"/>
                <c:pt idx="0">
                  <c:v>-3.5</c:v>
                </c:pt>
                <c:pt idx="1">
                  <c:v>-3.4</c:v>
                </c:pt>
                <c:pt idx="2">
                  <c:v>-3.3</c:v>
                </c:pt>
                <c:pt idx="3">
                  <c:v>-3.1999999999999997</c:v>
                </c:pt>
                <c:pt idx="4">
                  <c:v>-3.0999999999999996</c:v>
                </c:pt>
                <c:pt idx="5">
                  <c:v>-2.9999999999999996</c:v>
                </c:pt>
                <c:pt idx="6">
                  <c:v>-2.8999999999999995</c:v>
                </c:pt>
                <c:pt idx="7">
                  <c:v>-2.7999999999999994</c:v>
                </c:pt>
                <c:pt idx="8">
                  <c:v>-2.6999999999999993</c:v>
                </c:pt>
                <c:pt idx="9">
                  <c:v>-2.5999999999999992</c:v>
                </c:pt>
                <c:pt idx="10">
                  <c:v>-2.4999999999999991</c:v>
                </c:pt>
                <c:pt idx="11">
                  <c:v>-2.399999999999999</c:v>
                </c:pt>
                <c:pt idx="12">
                  <c:v>-2.2999999999999989</c:v>
                </c:pt>
                <c:pt idx="13">
                  <c:v>-2.1999999999999988</c:v>
                </c:pt>
                <c:pt idx="14">
                  <c:v>-2.0999999999999988</c:v>
                </c:pt>
                <c:pt idx="15">
                  <c:v>-1.9999999999999987</c:v>
                </c:pt>
                <c:pt idx="16">
                  <c:v>-1.8999999999999986</c:v>
                </c:pt>
                <c:pt idx="17">
                  <c:v>-1.7999999999999985</c:v>
                </c:pt>
                <c:pt idx="18">
                  <c:v>-1.6999999999999984</c:v>
                </c:pt>
                <c:pt idx="19">
                  <c:v>-1.5999999999999983</c:v>
                </c:pt>
                <c:pt idx="20">
                  <c:v>-1.4999999999999982</c:v>
                </c:pt>
                <c:pt idx="21">
                  <c:v>-1.3999999999999981</c:v>
                </c:pt>
                <c:pt idx="22">
                  <c:v>-1.299999999999998</c:v>
                </c:pt>
                <c:pt idx="23">
                  <c:v>-1.199999999999998</c:v>
                </c:pt>
                <c:pt idx="24">
                  <c:v>-1.0999999999999979</c:v>
                </c:pt>
                <c:pt idx="25">
                  <c:v>-0.99999999999999789</c:v>
                </c:pt>
                <c:pt idx="26">
                  <c:v>-0.89999999999999791</c:v>
                </c:pt>
                <c:pt idx="27">
                  <c:v>-0.79999999999999793</c:v>
                </c:pt>
                <c:pt idx="28">
                  <c:v>-0.69999999999999796</c:v>
                </c:pt>
                <c:pt idx="29">
                  <c:v>-0.59999999999999798</c:v>
                </c:pt>
                <c:pt idx="30">
                  <c:v>-0.499999999999998</c:v>
                </c:pt>
                <c:pt idx="31">
                  <c:v>-0.39999999999999802</c:v>
                </c:pt>
                <c:pt idx="32">
                  <c:v>-0.29999999999999805</c:v>
                </c:pt>
                <c:pt idx="33">
                  <c:v>-0.19999999999999804</c:v>
                </c:pt>
                <c:pt idx="34">
                  <c:v>-9.9999999999998035E-2</c:v>
                </c:pt>
                <c:pt idx="35">
                  <c:v>1.9706458687096529E-15</c:v>
                </c:pt>
                <c:pt idx="36">
                  <c:v>0.10000000000000198</c:v>
                </c:pt>
                <c:pt idx="37">
                  <c:v>0.20000000000000198</c:v>
                </c:pt>
                <c:pt idx="38">
                  <c:v>0.30000000000000199</c:v>
                </c:pt>
                <c:pt idx="39">
                  <c:v>0.40000000000000202</c:v>
                </c:pt>
                <c:pt idx="40">
                  <c:v>0.500000000000002</c:v>
                </c:pt>
                <c:pt idx="41">
                  <c:v>0.60000000000000198</c:v>
                </c:pt>
                <c:pt idx="42">
                  <c:v>0.70000000000000195</c:v>
                </c:pt>
                <c:pt idx="43">
                  <c:v>0.80000000000000193</c:v>
                </c:pt>
                <c:pt idx="44">
                  <c:v>0.90000000000000191</c:v>
                </c:pt>
                <c:pt idx="45">
                  <c:v>1.000000000000002</c:v>
                </c:pt>
                <c:pt idx="46">
                  <c:v>1.1000000000000021</c:v>
                </c:pt>
                <c:pt idx="47">
                  <c:v>1.2000000000000022</c:v>
                </c:pt>
                <c:pt idx="48">
                  <c:v>1.3000000000000023</c:v>
                </c:pt>
                <c:pt idx="49">
                  <c:v>1.4000000000000024</c:v>
                </c:pt>
                <c:pt idx="50">
                  <c:v>1.5000000000000024</c:v>
                </c:pt>
                <c:pt idx="51">
                  <c:v>1.6000000000000025</c:v>
                </c:pt>
                <c:pt idx="52">
                  <c:v>1.7000000000000026</c:v>
                </c:pt>
                <c:pt idx="53">
                  <c:v>1.8000000000000027</c:v>
                </c:pt>
                <c:pt idx="54">
                  <c:v>1.9000000000000028</c:v>
                </c:pt>
                <c:pt idx="55">
                  <c:v>2.0000000000000027</c:v>
                </c:pt>
                <c:pt idx="56">
                  <c:v>2.1000000000000028</c:v>
                </c:pt>
                <c:pt idx="57">
                  <c:v>2.2000000000000028</c:v>
                </c:pt>
                <c:pt idx="58">
                  <c:v>2.3000000000000029</c:v>
                </c:pt>
                <c:pt idx="59">
                  <c:v>2.400000000000003</c:v>
                </c:pt>
                <c:pt idx="60">
                  <c:v>2.5000000000000031</c:v>
                </c:pt>
                <c:pt idx="61">
                  <c:v>2.6000000000000032</c:v>
                </c:pt>
                <c:pt idx="62">
                  <c:v>2.7000000000000033</c:v>
                </c:pt>
                <c:pt idx="63">
                  <c:v>2.8000000000000034</c:v>
                </c:pt>
                <c:pt idx="64">
                  <c:v>2.9000000000000035</c:v>
                </c:pt>
                <c:pt idx="65">
                  <c:v>3.0000000000000036</c:v>
                </c:pt>
                <c:pt idx="66">
                  <c:v>3.1000000000000036</c:v>
                </c:pt>
                <c:pt idx="67">
                  <c:v>3.2000000000000037</c:v>
                </c:pt>
                <c:pt idx="68">
                  <c:v>3.3000000000000038</c:v>
                </c:pt>
                <c:pt idx="69">
                  <c:v>3.4000000000000039</c:v>
                </c:pt>
                <c:pt idx="70">
                  <c:v>3.500000000000004</c:v>
                </c:pt>
              </c:numCache>
            </c:numRef>
          </c:cat>
          <c:val>
            <c:numRef>
              <c:f>Интервал!$C$21:$C$91</c:f>
              <c:numCache>
                <c:formatCode>0.00000</c:formatCode>
                <c:ptCount val="7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6.5615814774676776E-2</c:v>
                </c:pt>
                <c:pt idx="17">
                  <c:v>7.8950158300894385E-2</c:v>
                </c:pt>
                <c:pt idx="18">
                  <c:v>9.4049077376887197E-2</c:v>
                </c:pt>
                <c:pt idx="19">
                  <c:v>0.11092083467945585</c:v>
                </c:pt>
                <c:pt idx="20">
                  <c:v>0.12951759566589208</c:v>
                </c:pt>
                <c:pt idx="21">
                  <c:v>0.14972746563574524</c:v>
                </c:pt>
                <c:pt idx="22">
                  <c:v>0.1713685920478078</c:v>
                </c:pt>
                <c:pt idx="23">
                  <c:v>0.19418605498321342</c:v>
                </c:pt>
                <c:pt idx="24">
                  <c:v>0.21785217703255108</c:v>
                </c:pt>
                <c:pt idx="25">
                  <c:v>0.24197072451914389</c:v>
                </c:pt>
                <c:pt idx="26">
                  <c:v>0.26608524989875532</c:v>
                </c:pt>
                <c:pt idx="27">
                  <c:v>0.28969155276148323</c:v>
                </c:pt>
                <c:pt idx="28">
                  <c:v>0.31225393336676172</c:v>
                </c:pt>
                <c:pt idx="29">
                  <c:v>0.33322460289180006</c:v>
                </c:pt>
                <c:pt idx="30">
                  <c:v>0.35206532676429986</c:v>
                </c:pt>
                <c:pt idx="31">
                  <c:v>0.36827014030332361</c:v>
                </c:pt>
                <c:pt idx="32">
                  <c:v>0.38138781546052436</c:v>
                </c:pt>
                <c:pt idx="33">
                  <c:v>0.39104269397545605</c:v>
                </c:pt>
                <c:pt idx="34">
                  <c:v>0.39695254747701186</c:v>
                </c:pt>
                <c:pt idx="35">
                  <c:v>0.3989422804014327</c:v>
                </c:pt>
                <c:pt idx="36">
                  <c:v>0.3969525474770117</c:v>
                </c:pt>
                <c:pt idx="37">
                  <c:v>0.39104269397545577</c:v>
                </c:pt>
                <c:pt idx="38">
                  <c:v>0.38138781546052386</c:v>
                </c:pt>
                <c:pt idx="39">
                  <c:v>0.36827014030332306</c:v>
                </c:pt>
                <c:pt idx="40">
                  <c:v>0.35206532676429919</c:v>
                </c:pt>
                <c:pt idx="41">
                  <c:v>0.33322460289179923</c:v>
                </c:pt>
                <c:pt idx="42">
                  <c:v>0.31225393336676088</c:v>
                </c:pt>
                <c:pt idx="43">
                  <c:v>0.28969155276148234</c:v>
                </c:pt>
                <c:pt idx="44">
                  <c:v>0.26608524989875437</c:v>
                </c:pt>
                <c:pt idx="45">
                  <c:v>0.24197072451914287</c:v>
                </c:pt>
                <c:pt idx="46">
                  <c:v>0.21785217703255005</c:v>
                </c:pt>
                <c:pt idx="47">
                  <c:v>0.19418605498321242</c:v>
                </c:pt>
                <c:pt idx="48">
                  <c:v>0.17136859204780686</c:v>
                </c:pt>
                <c:pt idx="49">
                  <c:v>0.14972746563574438</c:v>
                </c:pt>
                <c:pt idx="50">
                  <c:v>0.12951759566589127</c:v>
                </c:pt>
                <c:pt idx="51">
                  <c:v>0.11092083467945513</c:v>
                </c:pt>
                <c:pt idx="52">
                  <c:v>9.4049077376886503E-2</c:v>
                </c:pt>
                <c:pt idx="53">
                  <c:v>7.8950158300893788E-2</c:v>
                </c:pt>
                <c:pt idx="54">
                  <c:v>6.5615814774676248E-2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414528"/>
        <c:axId val="139416704"/>
      </c:areaChart>
      <c:lineChart>
        <c:grouping val="standard"/>
        <c:varyColors val="0"/>
        <c:ser>
          <c:idx val="1"/>
          <c:order val="1"/>
          <c:tx>
            <c:strRef>
              <c:f>Интервал!$B$20</c:f>
              <c:strCache>
                <c:ptCount val="1"/>
                <c:pt idx="0">
                  <c:v>Линия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Интервал!$B$21:$B$91</c:f>
              <c:numCache>
                <c:formatCode>0.00000</c:formatCode>
                <c:ptCount val="71"/>
                <c:pt idx="0">
                  <c:v>8.7268269504576015E-4</c:v>
                </c:pt>
                <c:pt idx="1">
                  <c:v>1.2322191684730199E-3</c:v>
                </c:pt>
                <c:pt idx="2">
                  <c:v>1.7225689390536812E-3</c:v>
                </c:pt>
                <c:pt idx="3">
                  <c:v>2.3840882014648443E-3</c:v>
                </c:pt>
                <c:pt idx="4">
                  <c:v>3.2668190561999247E-3</c:v>
                </c:pt>
                <c:pt idx="5">
                  <c:v>4.4318484119380153E-3</c:v>
                </c:pt>
                <c:pt idx="6">
                  <c:v>5.9525324197758642E-3</c:v>
                </c:pt>
                <c:pt idx="7">
                  <c:v>7.9154515829799772E-3</c:v>
                </c:pt>
                <c:pt idx="8">
                  <c:v>1.0420934814422614E-2</c:v>
                </c:pt>
                <c:pt idx="9">
                  <c:v>1.3582969233685644E-2</c:v>
                </c:pt>
                <c:pt idx="10">
                  <c:v>1.7528300493568578E-2</c:v>
                </c:pt>
                <c:pt idx="11">
                  <c:v>2.2394530294842948E-2</c:v>
                </c:pt>
                <c:pt idx="12">
                  <c:v>2.8327037741601249E-2</c:v>
                </c:pt>
                <c:pt idx="13">
                  <c:v>3.5474592846231535E-2</c:v>
                </c:pt>
                <c:pt idx="14">
                  <c:v>4.3983595980427309E-2</c:v>
                </c:pt>
                <c:pt idx="15">
                  <c:v>5.3990966513188202E-2</c:v>
                </c:pt>
                <c:pt idx="16">
                  <c:v>6.5615814774676776E-2</c:v>
                </c:pt>
                <c:pt idx="17">
                  <c:v>7.8950158300894385E-2</c:v>
                </c:pt>
                <c:pt idx="18">
                  <c:v>9.4049077376887197E-2</c:v>
                </c:pt>
                <c:pt idx="19">
                  <c:v>0.11092083467945585</c:v>
                </c:pt>
                <c:pt idx="20">
                  <c:v>0.12951759566589208</c:v>
                </c:pt>
                <c:pt idx="21">
                  <c:v>0.14972746563574524</c:v>
                </c:pt>
                <c:pt idx="22">
                  <c:v>0.1713685920478078</c:v>
                </c:pt>
                <c:pt idx="23">
                  <c:v>0.19418605498321342</c:v>
                </c:pt>
                <c:pt idx="24">
                  <c:v>0.21785217703255108</c:v>
                </c:pt>
                <c:pt idx="25">
                  <c:v>0.24197072451914389</c:v>
                </c:pt>
                <c:pt idx="26">
                  <c:v>0.26608524989875532</c:v>
                </c:pt>
                <c:pt idx="27">
                  <c:v>0.28969155276148323</c:v>
                </c:pt>
                <c:pt idx="28">
                  <c:v>0.31225393336676172</c:v>
                </c:pt>
                <c:pt idx="29">
                  <c:v>0.33322460289180006</c:v>
                </c:pt>
                <c:pt idx="30">
                  <c:v>0.35206532676429986</c:v>
                </c:pt>
                <c:pt idx="31">
                  <c:v>0.36827014030332361</c:v>
                </c:pt>
                <c:pt idx="32">
                  <c:v>0.38138781546052436</c:v>
                </c:pt>
                <c:pt idx="33">
                  <c:v>0.39104269397545605</c:v>
                </c:pt>
                <c:pt idx="34">
                  <c:v>0.39695254747701186</c:v>
                </c:pt>
                <c:pt idx="35">
                  <c:v>0.3989422804014327</c:v>
                </c:pt>
                <c:pt idx="36">
                  <c:v>0.3969525474770117</c:v>
                </c:pt>
                <c:pt idx="37">
                  <c:v>0.39104269397545577</c:v>
                </c:pt>
                <c:pt idx="38">
                  <c:v>0.38138781546052386</c:v>
                </c:pt>
                <c:pt idx="39">
                  <c:v>0.36827014030332306</c:v>
                </c:pt>
                <c:pt idx="40">
                  <c:v>0.35206532676429919</c:v>
                </c:pt>
                <c:pt idx="41">
                  <c:v>0.33322460289179923</c:v>
                </c:pt>
                <c:pt idx="42">
                  <c:v>0.31225393336676088</c:v>
                </c:pt>
                <c:pt idx="43">
                  <c:v>0.28969155276148234</c:v>
                </c:pt>
                <c:pt idx="44">
                  <c:v>0.26608524989875437</c:v>
                </c:pt>
                <c:pt idx="45">
                  <c:v>0.24197072451914287</c:v>
                </c:pt>
                <c:pt idx="46">
                  <c:v>0.21785217703255005</c:v>
                </c:pt>
                <c:pt idx="47">
                  <c:v>0.19418605498321242</c:v>
                </c:pt>
                <c:pt idx="48">
                  <c:v>0.17136859204780686</c:v>
                </c:pt>
                <c:pt idx="49">
                  <c:v>0.14972746563574438</c:v>
                </c:pt>
                <c:pt idx="50">
                  <c:v>0.12951759566589127</c:v>
                </c:pt>
                <c:pt idx="51">
                  <c:v>0.11092083467945513</c:v>
                </c:pt>
                <c:pt idx="52">
                  <c:v>9.4049077376886503E-2</c:v>
                </c:pt>
                <c:pt idx="53">
                  <c:v>7.8950158300893788E-2</c:v>
                </c:pt>
                <c:pt idx="54">
                  <c:v>6.5615814774676248E-2</c:v>
                </c:pt>
                <c:pt idx="55">
                  <c:v>5.3990966513187771E-2</c:v>
                </c:pt>
                <c:pt idx="56">
                  <c:v>4.3983595980426941E-2</c:v>
                </c:pt>
                <c:pt idx="57">
                  <c:v>3.5474592846231216E-2</c:v>
                </c:pt>
                <c:pt idx="58">
                  <c:v>2.8327037741600981E-2</c:v>
                </c:pt>
                <c:pt idx="59">
                  <c:v>2.2394530294842729E-2</c:v>
                </c:pt>
                <c:pt idx="60">
                  <c:v>1.7528300493568398E-2</c:v>
                </c:pt>
                <c:pt idx="61">
                  <c:v>1.3582969233685505E-2</c:v>
                </c:pt>
                <c:pt idx="62">
                  <c:v>1.0420934814422501E-2</c:v>
                </c:pt>
                <c:pt idx="63">
                  <c:v>7.9154515829798905E-3</c:v>
                </c:pt>
                <c:pt idx="64">
                  <c:v>5.9525324197757957E-3</c:v>
                </c:pt>
                <c:pt idx="65">
                  <c:v>4.4318484119379598E-3</c:v>
                </c:pt>
                <c:pt idx="66">
                  <c:v>3.266819056199884E-3</c:v>
                </c:pt>
                <c:pt idx="67">
                  <c:v>2.3840882014648148E-3</c:v>
                </c:pt>
                <c:pt idx="68">
                  <c:v>1.7225689390536582E-3</c:v>
                </c:pt>
                <c:pt idx="69">
                  <c:v>1.2322191684730024E-3</c:v>
                </c:pt>
                <c:pt idx="70">
                  <c:v>8.7268269504574769E-4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414528"/>
        <c:axId val="139416704"/>
      </c:lineChart>
      <c:catAx>
        <c:axId val="139414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Excel2.ru</a:t>
                </a:r>
                <a:endParaRPr lang="ru-RU" b="0" i="1"/>
              </a:p>
            </c:rich>
          </c:tx>
          <c:layout>
            <c:manualLayout>
              <c:xMode val="edge"/>
              <c:yMode val="edge"/>
              <c:x val="0.89978388257023423"/>
              <c:y val="1.1228291912585092E-2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crossAx val="139416704"/>
        <c:crosses val="autoZero"/>
        <c:auto val="1"/>
        <c:lblAlgn val="ctr"/>
        <c:lblOffset val="100"/>
        <c:noMultiLvlLbl val="0"/>
      </c:catAx>
      <c:valAx>
        <c:axId val="139416704"/>
        <c:scaling>
          <c:orientation val="minMax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crossAx val="1394145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638174</xdr:colOff>
      <xdr:row>1</xdr:row>
      <xdr:rowOff>0</xdr:rowOff>
    </xdr:from>
    <xdr:to>
      <xdr:col>20</xdr:col>
      <xdr:colOff>0</xdr:colOff>
      <xdr:row>26</xdr:row>
      <xdr:rowOff>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18</xdr:row>
      <xdr:rowOff>1</xdr:rowOff>
    </xdr:from>
    <xdr:to>
      <xdr:col>13</xdr:col>
      <xdr:colOff>0</xdr:colOff>
      <xdr:row>40</xdr:row>
      <xdr:rowOff>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809625</xdr:colOff>
      <xdr:row>22</xdr:row>
      <xdr:rowOff>114300</xdr:rowOff>
    </xdr:from>
    <xdr:to>
      <xdr:col>7</xdr:col>
      <xdr:colOff>809625</xdr:colOff>
      <xdr:row>37</xdr:row>
      <xdr:rowOff>9525</xdr:rowOff>
    </xdr:to>
    <xdr:cxnSp macro="">
      <xdr:nvCxnSpPr>
        <xdr:cNvPr id="4" name="Прямая соединительная линия 3"/>
        <xdr:cNvCxnSpPr/>
      </xdr:nvCxnSpPr>
      <xdr:spPr>
        <a:xfrm>
          <a:off x="6391275" y="4533900"/>
          <a:ext cx="0" cy="275272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doveritelnyy-interval-dlya-ocenki-srednego-dispersiya-izvestna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xcel2.ru/articles/doveritelnyy-interval-dlya-ocenki-srednego-dispersiya-izvestna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workbookViewId="0">
      <selection activeCell="A2" sqref="A2"/>
    </sheetView>
  </sheetViews>
  <sheetFormatPr defaultRowHeight="12.75" x14ac:dyDescent="0.2"/>
  <cols>
    <col min="1" max="1" width="12.5703125" style="7" customWidth="1"/>
    <col min="2" max="2" width="11.5703125" style="7" customWidth="1"/>
    <col min="3" max="3" width="21.7109375" style="7" customWidth="1"/>
    <col min="4" max="4" width="3.5703125" style="7" customWidth="1"/>
    <col min="5" max="5" width="12.42578125" style="7" customWidth="1"/>
    <col min="6" max="6" width="9.5703125" style="7" bestFit="1" customWidth="1"/>
    <col min="7" max="7" width="5.7109375" style="7" customWidth="1"/>
    <col min="8" max="8" width="3.5703125" style="7" bestFit="1" customWidth="1"/>
    <col min="9" max="9" width="9.5703125" style="7" bestFit="1" customWidth="1"/>
    <col min="10" max="10" width="10.7109375" style="7" customWidth="1"/>
    <col min="11" max="11" width="3.7109375" style="7" customWidth="1"/>
    <col min="12" max="12" width="9.5703125" style="7" bestFit="1" customWidth="1"/>
    <col min="13" max="26" width="10.5703125" style="7" bestFit="1" customWidth="1"/>
    <col min="27" max="268" width="9.140625" style="7"/>
    <col min="269" max="269" width="10" style="7" customWidth="1"/>
    <col min="270" max="349" width="9.140625" style="7"/>
    <col min="350" max="350" width="8.5703125" style="7" customWidth="1"/>
    <col min="351" max="16384" width="9.140625" style="7"/>
  </cols>
  <sheetData>
    <row r="1" spans="1:14" ht="26.25" x14ac:dyDescent="0.2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L1" s="7" t="str">
        <f>"Выборка из распределения N("&amp;B7&amp;";"&amp;B8&amp;"). Доверительный интервал для Среднего. Сигма известна. Уровень значимости "&amp;TEXT(B10,"0,00%")</f>
        <v>Выборка из распределения N(2;2). Доверительный интервал для Среднего. Сигма известна. Уровень значимости 5,00%</v>
      </c>
    </row>
    <row r="2" spans="1:14" ht="15.75" x14ac:dyDescent="0.25">
      <c r="A2" s="6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4" ht="18.75" x14ac:dyDescent="0.2">
      <c r="A3" s="1" t="str">
        <f>Интервал!A3</f>
        <v>Доверительный интервал для оценки среднего (стандартное отклонение известно) в MS EXCEL</v>
      </c>
      <c r="B3" s="1"/>
      <c r="C3" s="1"/>
      <c r="D3" s="1"/>
      <c r="E3" s="1"/>
      <c r="F3" s="1"/>
      <c r="G3" s="1"/>
      <c r="H3" s="1"/>
      <c r="I3" s="1"/>
      <c r="J3" s="1"/>
    </row>
    <row r="4" spans="1:14" ht="15.75" x14ac:dyDescent="0.2">
      <c r="A4" s="28" t="s">
        <v>49</v>
      </c>
      <c r="B4" s="20"/>
      <c r="C4" s="20"/>
      <c r="D4" s="20"/>
      <c r="E4" s="20"/>
      <c r="F4" s="20"/>
      <c r="G4" s="20"/>
      <c r="H4" s="20"/>
      <c r="I4" s="20"/>
      <c r="J4" s="20"/>
    </row>
    <row r="5" spans="1:14" ht="15.75" x14ac:dyDescent="0.25">
      <c r="A5" s="41" t="s">
        <v>39</v>
      </c>
      <c r="B5" s="8"/>
      <c r="C5" s="8"/>
      <c r="D5" s="8"/>
      <c r="E5" s="8"/>
      <c r="F5" s="8"/>
      <c r="G5" s="8"/>
      <c r="H5" s="8"/>
      <c r="I5" s="8"/>
      <c r="J5" s="8"/>
    </row>
    <row r="6" spans="1:14" x14ac:dyDescent="0.2">
      <c r="A6" s="9" t="s">
        <v>6</v>
      </c>
      <c r="B6" s="9" t="s">
        <v>7</v>
      </c>
      <c r="C6" s="18"/>
      <c r="D6" s="18"/>
      <c r="E6" s="29"/>
    </row>
    <row r="7" spans="1:14" x14ac:dyDescent="0.2">
      <c r="A7" s="10" t="s">
        <v>8</v>
      </c>
      <c r="B7" s="11">
        <v>2</v>
      </c>
      <c r="C7" s="7" t="s">
        <v>36</v>
      </c>
      <c r="E7" s="29"/>
    </row>
    <row r="8" spans="1:14" x14ac:dyDescent="0.2">
      <c r="A8" s="10" t="s">
        <v>9</v>
      </c>
      <c r="B8" s="11">
        <v>2</v>
      </c>
      <c r="C8" s="7" t="s">
        <v>37</v>
      </c>
      <c r="L8" s="17"/>
      <c r="M8" s="17"/>
      <c r="N8" s="17"/>
    </row>
    <row r="9" spans="1:14" x14ac:dyDescent="0.2">
      <c r="L9" s="17"/>
      <c r="M9" s="17"/>
      <c r="N9" s="17"/>
    </row>
    <row r="10" spans="1:14" ht="25.5" x14ac:dyDescent="0.2">
      <c r="A10" s="12" t="s">
        <v>34</v>
      </c>
      <c r="B10" s="38">
        <v>0.05</v>
      </c>
      <c r="L10" s="17"/>
      <c r="M10" s="17"/>
      <c r="N10" s="17"/>
    </row>
    <row r="11" spans="1:14" x14ac:dyDescent="0.2">
      <c r="L11" s="17"/>
      <c r="M11" s="17"/>
      <c r="N11" s="17"/>
    </row>
    <row r="12" spans="1:14" ht="25.5" x14ac:dyDescent="0.2">
      <c r="A12" s="12" t="s">
        <v>11</v>
      </c>
      <c r="B12" s="10">
        <f ca="1">COUNT(B20:B79)</f>
        <v>60</v>
      </c>
      <c r="C12" s="15"/>
      <c r="L12" s="17"/>
      <c r="M12" s="17"/>
      <c r="N12" s="17"/>
    </row>
    <row r="13" spans="1:14" x14ac:dyDescent="0.2">
      <c r="A13" s="15"/>
      <c r="B13" s="15"/>
      <c r="E13" s="39" t="s">
        <v>19</v>
      </c>
      <c r="L13" s="17"/>
      <c r="M13" s="17"/>
      <c r="N13" s="17"/>
    </row>
    <row r="14" spans="1:14" ht="51" x14ac:dyDescent="0.2">
      <c r="A14" s="12" t="s">
        <v>38</v>
      </c>
      <c r="B14" s="12" t="s">
        <v>18</v>
      </c>
      <c r="C14" s="12" t="s">
        <v>35</v>
      </c>
      <c r="E14" s="12" t="s">
        <v>20</v>
      </c>
      <c r="F14" s="12" t="s">
        <v>21</v>
      </c>
    </row>
    <row r="15" spans="1:14" x14ac:dyDescent="0.2">
      <c r="A15" s="21">
        <f ca="1">AVERAGE(B20:B79)</f>
        <v>2.2578055598804885</v>
      </c>
      <c r="B15" s="21">
        <f ca="1">B8/SQRT(B12)</f>
        <v>0.2581988897471611</v>
      </c>
      <c r="C15" s="21">
        <f>_xlfn.NORM.S.INV(1-B10/2)</f>
        <v>1.9599639845400536</v>
      </c>
      <c r="E15" s="40">
        <f ca="1">$A$15-$C$15*$B$15</f>
        <v>1.7517450351278248</v>
      </c>
      <c r="F15" s="40">
        <f ca="1">$A$15+$C$15*$B$15</f>
        <v>2.7638660846331522</v>
      </c>
    </row>
    <row r="16" spans="1:14" x14ac:dyDescent="0.2">
      <c r="A16" s="15"/>
      <c r="B16" s="15"/>
      <c r="E16" s="40">
        <f ca="1">$A$15-_xlfn.CONFIDENCE.NORM($B$10,$B$8,$B$12)</f>
        <v>1.7517450351278248</v>
      </c>
      <c r="F16" s="40">
        <f ca="1">A15+_xlfn.CONFIDENCE.NORM($B$10,$B$8,$B$12)</f>
        <v>2.7638660846331522</v>
      </c>
    </row>
    <row r="17" spans="1:14" x14ac:dyDescent="0.2">
      <c r="B17" s="15"/>
      <c r="K17" s="13"/>
      <c r="L17" s="13"/>
      <c r="M17" s="13"/>
      <c r="N17" s="13"/>
    </row>
    <row r="18" spans="1:14" x14ac:dyDescent="0.2">
      <c r="E18" s="19" t="s">
        <v>10</v>
      </c>
      <c r="F18" s="19"/>
      <c r="G18" s="19"/>
      <c r="H18" s="19"/>
      <c r="I18" s="19"/>
      <c r="J18" s="19"/>
    </row>
    <row r="19" spans="1:14" ht="25.5" x14ac:dyDescent="0.2">
      <c r="A19" s="12" t="s">
        <v>17</v>
      </c>
      <c r="B19" s="12" t="s">
        <v>16</v>
      </c>
      <c r="E19" s="7" t="s">
        <v>25</v>
      </c>
      <c r="H19" s="13" t="s">
        <v>24</v>
      </c>
      <c r="I19" s="13"/>
      <c r="J19" s="13"/>
    </row>
    <row r="20" spans="1:14" x14ac:dyDescent="0.2">
      <c r="A20" s="10">
        <v>1</v>
      </c>
      <c r="B20" s="14">
        <f ca="1">_xlfn.NORM.INV(RAND(),$B$7,$B$8)</f>
        <v>3.1582380296094703</v>
      </c>
      <c r="E20" s="10" t="s">
        <v>22</v>
      </c>
      <c r="F20" s="10" t="s">
        <v>23</v>
      </c>
      <c r="H20" s="25" t="s">
        <v>15</v>
      </c>
      <c r="I20" s="23" t="s">
        <v>13</v>
      </c>
      <c r="J20" s="9" t="s">
        <v>12</v>
      </c>
    </row>
    <row r="21" spans="1:14" x14ac:dyDescent="0.2">
      <c r="A21" s="10">
        <v>2</v>
      </c>
      <c r="B21" s="14">
        <f ca="1">_xlfn.NORM.INV(RAND(),$B$7,$B$8)</f>
        <v>5.0106565789430757</v>
      </c>
      <c r="E21" s="10">
        <f>B7</f>
        <v>2</v>
      </c>
      <c r="F21" s="10">
        <v>0</v>
      </c>
      <c r="H21" s="25">
        <v>1</v>
      </c>
      <c r="I21" s="27">
        <f>$B$7-3*$B$8</f>
        <v>-4</v>
      </c>
      <c r="J21" s="16">
        <f>_xlfn.NORM.DIST(I21,$B$7,$B$8,FALSE)</f>
        <v>2.2159242059690038E-3</v>
      </c>
    </row>
    <row r="22" spans="1:14" x14ac:dyDescent="0.2">
      <c r="A22" s="10">
        <v>3</v>
      </c>
      <c r="B22" s="14">
        <f t="shared" ref="B22:B79" ca="1" si="0">_xlfn.NORM.INV(RAND(),$B$7,$B$8)</f>
        <v>3.4472361288273952</v>
      </c>
      <c r="E22" s="10">
        <f>E21</f>
        <v>2</v>
      </c>
      <c r="F22" s="10">
        <f>_xlfn.NORM.DIST(E22,$B$7,$B$8,FALSE)</f>
        <v>0.19947114020071635</v>
      </c>
      <c r="H22" s="25">
        <v>2</v>
      </c>
      <c r="I22" s="16">
        <f>I21+3*$B$8/12</f>
        <v>-3.5</v>
      </c>
      <c r="J22" s="16">
        <f t="shared" ref="J22:J45" si="1">_xlfn.NORM.DIST(I22,$B$7,$B$8,FALSE)</f>
        <v>4.5467812507955264E-3</v>
      </c>
    </row>
    <row r="23" spans="1:14" x14ac:dyDescent="0.2">
      <c r="A23" s="10">
        <v>4</v>
      </c>
      <c r="B23" s="14">
        <f t="shared" ca="1" si="0"/>
        <v>-0.48713552808250427</v>
      </c>
      <c r="H23" s="25">
        <v>3</v>
      </c>
      <c r="I23" s="16">
        <f t="shared" ref="I23:I45" si="2">I22+3*$B$8/12</f>
        <v>-3</v>
      </c>
      <c r="J23" s="16">
        <f t="shared" si="1"/>
        <v>8.7641502467842702E-3</v>
      </c>
    </row>
    <row r="24" spans="1:14" x14ac:dyDescent="0.2">
      <c r="A24" s="10">
        <v>5</v>
      </c>
      <c r="B24" s="14">
        <f t="shared" ca="1" si="0"/>
        <v>1.0130458331050818</v>
      </c>
      <c r="E24" s="7" t="s">
        <v>14</v>
      </c>
      <c r="H24" s="25">
        <v>4</v>
      </c>
      <c r="I24" s="16">
        <f t="shared" si="2"/>
        <v>-2.5</v>
      </c>
      <c r="J24" s="16">
        <f t="shared" si="1"/>
        <v>1.5869825917833709E-2</v>
      </c>
    </row>
    <row r="25" spans="1:14" x14ac:dyDescent="0.2">
      <c r="A25" s="10">
        <v>6</v>
      </c>
      <c r="B25" s="14">
        <f t="shared" ca="1" si="0"/>
        <v>2.565151441732564</v>
      </c>
      <c r="E25" s="10" t="s">
        <v>22</v>
      </c>
      <c r="F25" s="10" t="s">
        <v>23</v>
      </c>
      <c r="H25" s="25">
        <v>5</v>
      </c>
      <c r="I25" s="16">
        <f t="shared" si="2"/>
        <v>-2</v>
      </c>
      <c r="J25" s="16">
        <f t="shared" si="1"/>
        <v>2.6995483256594031E-2</v>
      </c>
    </row>
    <row r="26" spans="1:14" x14ac:dyDescent="0.2">
      <c r="A26" s="10">
        <v>7</v>
      </c>
      <c r="B26" s="14">
        <f t="shared" ca="1" si="0"/>
        <v>5.1465077549023981</v>
      </c>
      <c r="E26" s="21">
        <f ca="1">A15</f>
        <v>2.2578055598804885</v>
      </c>
      <c r="F26" s="10">
        <v>0</v>
      </c>
      <c r="H26" s="25">
        <v>6</v>
      </c>
      <c r="I26" s="16">
        <f t="shared" si="2"/>
        <v>-1.5</v>
      </c>
      <c r="J26" s="16">
        <f t="shared" si="1"/>
        <v>4.3138659413255766E-2</v>
      </c>
    </row>
    <row r="27" spans="1:14" x14ac:dyDescent="0.2">
      <c r="A27" s="10">
        <v>8</v>
      </c>
      <c r="B27" s="14">
        <f t="shared" ca="1" si="0"/>
        <v>1.9264279171638274</v>
      </c>
      <c r="E27" s="21">
        <f ca="1">E26</f>
        <v>2.2578055598804885</v>
      </c>
      <c r="F27" s="10">
        <f ca="1">_xlfn.NORM.DIST(E27,$B$7,$B$8,FALSE)</f>
        <v>0.19782080623043799</v>
      </c>
      <c r="H27" s="25">
        <v>7</v>
      </c>
      <c r="I27" s="16">
        <f t="shared" si="2"/>
        <v>-1</v>
      </c>
      <c r="J27" s="16">
        <f t="shared" si="1"/>
        <v>6.4758797832945872E-2</v>
      </c>
    </row>
    <row r="28" spans="1:14" x14ac:dyDescent="0.2">
      <c r="A28" s="10">
        <v>9</v>
      </c>
      <c r="B28" s="14">
        <f t="shared" ca="1" si="0"/>
        <v>7.0991620973669507</v>
      </c>
      <c r="H28" s="25">
        <v>8</v>
      </c>
      <c r="I28" s="16">
        <f t="shared" si="2"/>
        <v>-0.5</v>
      </c>
      <c r="J28" s="16">
        <f t="shared" si="1"/>
        <v>9.1324542694510957E-2</v>
      </c>
    </row>
    <row r="29" spans="1:14" x14ac:dyDescent="0.2">
      <c r="A29" s="10">
        <v>10</v>
      </c>
      <c r="B29" s="14">
        <f t="shared" ca="1" si="0"/>
        <v>-0.47644864368118434</v>
      </c>
      <c r="E29" s="7" t="str">
        <f>E14</f>
        <v>Левая граница</v>
      </c>
      <c r="H29" s="25">
        <v>9</v>
      </c>
      <c r="I29" s="16">
        <f t="shared" si="2"/>
        <v>0</v>
      </c>
      <c r="J29" s="16">
        <f t="shared" si="1"/>
        <v>0.12098536225957168</v>
      </c>
    </row>
    <row r="30" spans="1:14" x14ac:dyDescent="0.2">
      <c r="A30" s="10">
        <v>11</v>
      </c>
      <c r="B30" s="14">
        <f t="shared" ca="1" si="0"/>
        <v>-9.0813703319305272E-2</v>
      </c>
      <c r="E30" s="10" t="s">
        <v>22</v>
      </c>
      <c r="F30" s="10" t="s">
        <v>23</v>
      </c>
      <c r="H30" s="25">
        <v>10</v>
      </c>
      <c r="I30" s="16">
        <f t="shared" si="2"/>
        <v>0.5</v>
      </c>
      <c r="J30" s="16">
        <f t="shared" si="1"/>
        <v>0.15056871607740221</v>
      </c>
    </row>
    <row r="31" spans="1:14" x14ac:dyDescent="0.2">
      <c r="A31" s="10">
        <v>12</v>
      </c>
      <c r="B31" s="14">
        <f t="shared" ca="1" si="0"/>
        <v>4.6853169474974568</v>
      </c>
      <c r="E31" s="21">
        <f ca="1">E15</f>
        <v>1.7517450351278248</v>
      </c>
      <c r="F31" s="10">
        <v>0</v>
      </c>
      <c r="H31" s="25">
        <v>11</v>
      </c>
      <c r="I31" s="16">
        <f t="shared" si="2"/>
        <v>1</v>
      </c>
      <c r="J31" s="16">
        <f t="shared" si="1"/>
        <v>0.17603266338214976</v>
      </c>
    </row>
    <row r="32" spans="1:14" x14ac:dyDescent="0.2">
      <c r="A32" s="10">
        <v>13</v>
      </c>
      <c r="B32" s="14">
        <f t="shared" ca="1" si="0"/>
        <v>3.8387795945963004</v>
      </c>
      <c r="E32" s="21">
        <f ca="1">E31</f>
        <v>1.7517450351278248</v>
      </c>
      <c r="F32" s="10">
        <f ca="1">_xlfn.NORM.DIST(E32,$B$7,$B$8,FALSE)</f>
        <v>0.19794035526323139</v>
      </c>
      <c r="H32" s="25">
        <v>12</v>
      </c>
      <c r="I32" s="16">
        <f t="shared" si="2"/>
        <v>1.5</v>
      </c>
      <c r="J32" s="16">
        <f t="shared" si="1"/>
        <v>0.19333405840142462</v>
      </c>
    </row>
    <row r="33" spans="1:10" x14ac:dyDescent="0.2">
      <c r="A33" s="10">
        <v>14</v>
      </c>
      <c r="B33" s="14">
        <f t="shared" ca="1" si="0"/>
        <v>-2.6658085722571112E-2</v>
      </c>
      <c r="H33" s="26">
        <v>13</v>
      </c>
      <c r="I33" s="24">
        <f t="shared" si="2"/>
        <v>2</v>
      </c>
      <c r="J33" s="22">
        <f t="shared" si="1"/>
        <v>0.19947114020071635</v>
      </c>
    </row>
    <row r="34" spans="1:10" x14ac:dyDescent="0.2">
      <c r="A34" s="10">
        <v>15</v>
      </c>
      <c r="B34" s="14">
        <f t="shared" ca="1" si="0"/>
        <v>0.618314977928901</v>
      </c>
      <c r="E34" s="7" t="str">
        <f>F14</f>
        <v>Правая граница</v>
      </c>
      <c r="H34" s="25">
        <v>14</v>
      </c>
      <c r="I34" s="16">
        <f t="shared" si="2"/>
        <v>2.5</v>
      </c>
      <c r="J34" s="16">
        <f t="shared" si="1"/>
        <v>0.19333405840142462</v>
      </c>
    </row>
    <row r="35" spans="1:10" x14ac:dyDescent="0.2">
      <c r="A35" s="10">
        <v>16</v>
      </c>
      <c r="B35" s="14">
        <f t="shared" ca="1" si="0"/>
        <v>5.8815320266106079</v>
      </c>
      <c r="E35" s="10" t="s">
        <v>22</v>
      </c>
      <c r="F35" s="10" t="s">
        <v>23</v>
      </c>
      <c r="H35" s="25">
        <v>15</v>
      </c>
      <c r="I35" s="16">
        <f t="shared" si="2"/>
        <v>3</v>
      </c>
      <c r="J35" s="16">
        <f t="shared" si="1"/>
        <v>0.17603266338214976</v>
      </c>
    </row>
    <row r="36" spans="1:10" x14ac:dyDescent="0.2">
      <c r="A36" s="10">
        <v>17</v>
      </c>
      <c r="B36" s="14">
        <f t="shared" ca="1" si="0"/>
        <v>2.8203986394708509</v>
      </c>
      <c r="E36" s="21">
        <f ca="1">F15</f>
        <v>2.7638660846331522</v>
      </c>
      <c r="F36" s="10">
        <v>0</v>
      </c>
      <c r="H36" s="25">
        <v>16</v>
      </c>
      <c r="I36" s="16">
        <f t="shared" si="2"/>
        <v>3.5</v>
      </c>
      <c r="J36" s="16">
        <f t="shared" si="1"/>
        <v>0.15056871607740221</v>
      </c>
    </row>
    <row r="37" spans="1:10" x14ac:dyDescent="0.2">
      <c r="A37" s="10">
        <v>18</v>
      </c>
      <c r="B37" s="14">
        <f t="shared" ca="1" si="0"/>
        <v>4.5503832846872019</v>
      </c>
      <c r="E37" s="21">
        <f ca="1">E36</f>
        <v>2.7638660846331522</v>
      </c>
      <c r="F37" s="10">
        <f ca="1">_xlfn.NORM.DIST(E37,$B$7,$B$8,FALSE)</f>
        <v>0.18544032660082793</v>
      </c>
      <c r="H37" s="25">
        <v>17</v>
      </c>
      <c r="I37" s="16">
        <f t="shared" si="2"/>
        <v>4</v>
      </c>
      <c r="J37" s="16">
        <f t="shared" si="1"/>
        <v>0.12098536225957168</v>
      </c>
    </row>
    <row r="38" spans="1:10" x14ac:dyDescent="0.2">
      <c r="A38" s="10">
        <v>19</v>
      </c>
      <c r="B38" s="14">
        <f t="shared" ca="1" si="0"/>
        <v>5.1316426992360515</v>
      </c>
      <c r="H38" s="25">
        <v>18</v>
      </c>
      <c r="I38" s="16">
        <f t="shared" si="2"/>
        <v>4.5</v>
      </c>
      <c r="J38" s="16">
        <f t="shared" si="1"/>
        <v>9.1324542694510957E-2</v>
      </c>
    </row>
    <row r="39" spans="1:10" x14ac:dyDescent="0.2">
      <c r="A39" s="10">
        <v>20</v>
      </c>
      <c r="B39" s="14">
        <f t="shared" ca="1" si="0"/>
        <v>2.3953328679366916</v>
      </c>
      <c r="H39" s="25">
        <v>19</v>
      </c>
      <c r="I39" s="16">
        <f t="shared" si="2"/>
        <v>5</v>
      </c>
      <c r="J39" s="16">
        <f t="shared" si="1"/>
        <v>6.4758797832945872E-2</v>
      </c>
    </row>
    <row r="40" spans="1:10" x14ac:dyDescent="0.2">
      <c r="A40" s="10">
        <v>21</v>
      </c>
      <c r="B40" s="14">
        <f t="shared" ca="1" si="0"/>
        <v>3.8963634752933722</v>
      </c>
      <c r="H40" s="25">
        <v>20</v>
      </c>
      <c r="I40" s="16">
        <f t="shared" si="2"/>
        <v>5.5</v>
      </c>
      <c r="J40" s="16">
        <f t="shared" si="1"/>
        <v>4.3138659413255766E-2</v>
      </c>
    </row>
    <row r="41" spans="1:10" x14ac:dyDescent="0.2">
      <c r="A41" s="10">
        <v>22</v>
      </c>
      <c r="B41" s="14">
        <f t="shared" ca="1" si="0"/>
        <v>3.2258606573487287</v>
      </c>
      <c r="H41" s="25">
        <v>21</v>
      </c>
      <c r="I41" s="16">
        <f t="shared" si="2"/>
        <v>6</v>
      </c>
      <c r="J41" s="16">
        <f t="shared" si="1"/>
        <v>2.6995483256594031E-2</v>
      </c>
    </row>
    <row r="42" spans="1:10" x14ac:dyDescent="0.2">
      <c r="A42" s="10">
        <v>23</v>
      </c>
      <c r="B42" s="14">
        <f t="shared" ca="1" si="0"/>
        <v>4.093630514948928</v>
      </c>
      <c r="H42" s="25">
        <v>22</v>
      </c>
      <c r="I42" s="16">
        <f t="shared" si="2"/>
        <v>6.5</v>
      </c>
      <c r="J42" s="16">
        <f t="shared" si="1"/>
        <v>1.5869825917833709E-2</v>
      </c>
    </row>
    <row r="43" spans="1:10" x14ac:dyDescent="0.2">
      <c r="A43" s="10">
        <v>24</v>
      </c>
      <c r="B43" s="14">
        <f t="shared" ca="1" si="0"/>
        <v>2.3050084461907958</v>
      </c>
      <c r="H43" s="25">
        <v>23</v>
      </c>
      <c r="I43" s="16">
        <f t="shared" si="2"/>
        <v>7</v>
      </c>
      <c r="J43" s="16">
        <f t="shared" si="1"/>
        <v>8.7641502467842702E-3</v>
      </c>
    </row>
    <row r="44" spans="1:10" x14ac:dyDescent="0.2">
      <c r="A44" s="10">
        <v>25</v>
      </c>
      <c r="B44" s="14">
        <f t="shared" ca="1" si="0"/>
        <v>3.9556920053825531</v>
      </c>
      <c r="H44" s="25">
        <v>24</v>
      </c>
      <c r="I44" s="16">
        <f t="shared" si="2"/>
        <v>7.5</v>
      </c>
      <c r="J44" s="16">
        <f t="shared" si="1"/>
        <v>4.5467812507955264E-3</v>
      </c>
    </row>
    <row r="45" spans="1:10" x14ac:dyDescent="0.2">
      <c r="A45" s="10">
        <v>26</v>
      </c>
      <c r="B45" s="14">
        <f t="shared" ca="1" si="0"/>
        <v>4.2275272770291128</v>
      </c>
      <c r="H45" s="25">
        <v>25</v>
      </c>
      <c r="I45" s="16">
        <f t="shared" si="2"/>
        <v>8</v>
      </c>
      <c r="J45" s="16">
        <f t="shared" si="1"/>
        <v>2.2159242059690038E-3</v>
      </c>
    </row>
    <row r="46" spans="1:10" x14ac:dyDescent="0.2">
      <c r="A46" s="10">
        <v>27</v>
      </c>
      <c r="B46" s="14">
        <f t="shared" ca="1" si="0"/>
        <v>3.990392940547383</v>
      </c>
      <c r="I46" s="16"/>
    </row>
    <row r="47" spans="1:10" x14ac:dyDescent="0.2">
      <c r="A47" s="10">
        <v>28</v>
      </c>
      <c r="B47" s="14">
        <f t="shared" ca="1" si="0"/>
        <v>-0.46933546238637147</v>
      </c>
      <c r="I47" s="16"/>
    </row>
    <row r="48" spans="1:10" x14ac:dyDescent="0.2">
      <c r="A48" s="10">
        <v>29</v>
      </c>
      <c r="B48" s="14">
        <f t="shared" ca="1" si="0"/>
        <v>0.741026096728441</v>
      </c>
      <c r="I48" s="16"/>
    </row>
    <row r="49" spans="1:9" x14ac:dyDescent="0.2">
      <c r="A49" s="10">
        <v>30</v>
      </c>
      <c r="B49" s="14">
        <f t="shared" ca="1" si="0"/>
        <v>4.7361519286901625</v>
      </c>
      <c r="I49" s="16"/>
    </row>
    <row r="50" spans="1:9" x14ac:dyDescent="0.2">
      <c r="A50" s="10">
        <v>31</v>
      </c>
      <c r="B50" s="14">
        <f t="shared" ca="1" si="0"/>
        <v>2.572933142879287</v>
      </c>
      <c r="I50" s="16"/>
    </row>
    <row r="51" spans="1:9" x14ac:dyDescent="0.2">
      <c r="A51" s="10">
        <v>32</v>
      </c>
      <c r="B51" s="14">
        <f t="shared" ca="1" si="0"/>
        <v>1.2847284350492381</v>
      </c>
      <c r="I51" s="16"/>
    </row>
    <row r="52" spans="1:9" x14ac:dyDescent="0.2">
      <c r="A52" s="10">
        <v>33</v>
      </c>
      <c r="B52" s="14">
        <f t="shared" ca="1" si="0"/>
        <v>0.34340528752389177</v>
      </c>
    </row>
    <row r="53" spans="1:9" x14ac:dyDescent="0.2">
      <c r="A53" s="10">
        <v>34</v>
      </c>
      <c r="B53" s="14">
        <f t="shared" ca="1" si="0"/>
        <v>1.8370820243461685</v>
      </c>
    </row>
    <row r="54" spans="1:9" x14ac:dyDescent="0.2">
      <c r="A54" s="10">
        <v>35</v>
      </c>
      <c r="B54" s="14">
        <f t="shared" ca="1" si="0"/>
        <v>0.84980991782262594</v>
      </c>
    </row>
    <row r="55" spans="1:9" x14ac:dyDescent="0.2">
      <c r="A55" s="10">
        <v>36</v>
      </c>
      <c r="B55" s="14">
        <f t="shared" ca="1" si="0"/>
        <v>-2.9258924068744676</v>
      </c>
    </row>
    <row r="56" spans="1:9" x14ac:dyDescent="0.2">
      <c r="A56" s="10">
        <v>37</v>
      </c>
      <c r="B56" s="14">
        <f t="shared" ca="1" si="0"/>
        <v>-2.7332529764635503</v>
      </c>
    </row>
    <row r="57" spans="1:9" x14ac:dyDescent="0.2">
      <c r="A57" s="10">
        <v>38</v>
      </c>
      <c r="B57" s="14">
        <f t="shared" ca="1" si="0"/>
        <v>-1.4320925172793668</v>
      </c>
    </row>
    <row r="58" spans="1:9" x14ac:dyDescent="0.2">
      <c r="A58" s="10">
        <v>39</v>
      </c>
      <c r="B58" s="14">
        <f t="shared" ca="1" si="0"/>
        <v>2.001890706864903</v>
      </c>
    </row>
    <row r="59" spans="1:9" x14ac:dyDescent="0.2">
      <c r="A59" s="10">
        <v>40</v>
      </c>
      <c r="B59" s="14">
        <f t="shared" ca="1" si="0"/>
        <v>2.1976477596758164</v>
      </c>
    </row>
    <row r="60" spans="1:9" x14ac:dyDescent="0.2">
      <c r="A60" s="10">
        <v>41</v>
      </c>
      <c r="B60" s="14">
        <f t="shared" ca="1" si="0"/>
        <v>1.9762541043500435</v>
      </c>
    </row>
    <row r="61" spans="1:9" x14ac:dyDescent="0.2">
      <c r="A61" s="10">
        <v>42</v>
      </c>
      <c r="B61" s="14">
        <f t="shared" ca="1" si="0"/>
        <v>0.48305428639098991</v>
      </c>
    </row>
    <row r="62" spans="1:9" x14ac:dyDescent="0.2">
      <c r="A62" s="10">
        <v>43</v>
      </c>
      <c r="B62" s="14">
        <f t="shared" ca="1" si="0"/>
        <v>1.9109561054288919</v>
      </c>
    </row>
    <row r="63" spans="1:9" x14ac:dyDescent="0.2">
      <c r="A63" s="10">
        <v>44</v>
      </c>
      <c r="B63" s="14">
        <f t="shared" ca="1" si="0"/>
        <v>0.13629965294917201</v>
      </c>
    </row>
    <row r="64" spans="1:9" x14ac:dyDescent="0.2">
      <c r="A64" s="10">
        <v>45</v>
      </c>
      <c r="B64" s="14">
        <f t="shared" ca="1" si="0"/>
        <v>1.6130997620139262</v>
      </c>
    </row>
    <row r="65" spans="1:2" x14ac:dyDescent="0.2">
      <c r="A65" s="10">
        <v>46</v>
      </c>
      <c r="B65" s="14">
        <f t="shared" ca="1" si="0"/>
        <v>4.2697116930212413</v>
      </c>
    </row>
    <row r="66" spans="1:2" x14ac:dyDescent="0.2">
      <c r="A66" s="10">
        <v>47</v>
      </c>
      <c r="B66" s="14">
        <f t="shared" ca="1" si="0"/>
        <v>3.4677447378190651</v>
      </c>
    </row>
    <row r="67" spans="1:2" x14ac:dyDescent="0.2">
      <c r="A67" s="10">
        <v>48</v>
      </c>
      <c r="B67" s="14">
        <f t="shared" ca="1" si="0"/>
        <v>3.1807004442186755</v>
      </c>
    </row>
    <row r="68" spans="1:2" x14ac:dyDescent="0.2">
      <c r="A68" s="10">
        <v>49</v>
      </c>
      <c r="B68" s="14">
        <f t="shared" ca="1" si="0"/>
        <v>2.2828252484856999</v>
      </c>
    </row>
    <row r="69" spans="1:2" x14ac:dyDescent="0.2">
      <c r="A69" s="10">
        <v>50</v>
      </c>
      <c r="B69" s="14">
        <f t="shared" ca="1" si="0"/>
        <v>3.3855632121678325</v>
      </c>
    </row>
    <row r="70" spans="1:2" x14ac:dyDescent="0.2">
      <c r="A70" s="10">
        <v>51</v>
      </c>
      <c r="B70" s="14">
        <f t="shared" ca="1" si="0"/>
        <v>2.9586125049124181</v>
      </c>
    </row>
    <row r="71" spans="1:2" x14ac:dyDescent="0.2">
      <c r="A71" s="10">
        <v>52</v>
      </c>
      <c r="B71" s="14">
        <f t="shared" ca="1" si="0"/>
        <v>2.4693250425595341</v>
      </c>
    </row>
    <row r="72" spans="1:2" x14ac:dyDescent="0.2">
      <c r="A72" s="10">
        <v>53</v>
      </c>
      <c r="B72" s="14">
        <f t="shared" ca="1" si="0"/>
        <v>2.4396791627706005</v>
      </c>
    </row>
    <row r="73" spans="1:2" x14ac:dyDescent="0.2">
      <c r="A73" s="10">
        <v>54</v>
      </c>
      <c r="B73" s="14">
        <f t="shared" ca="1" si="0"/>
        <v>0.42350082630980346</v>
      </c>
    </row>
    <row r="74" spans="1:2" x14ac:dyDescent="0.2">
      <c r="A74" s="10">
        <v>55</v>
      </c>
      <c r="B74" s="14">
        <f t="shared" ca="1" si="0"/>
        <v>5.2049721745696154</v>
      </c>
    </row>
    <row r="75" spans="1:2" x14ac:dyDescent="0.2">
      <c r="A75" s="10">
        <v>56</v>
      </c>
      <c r="B75" s="14">
        <f t="shared" ca="1" si="0"/>
        <v>3.1447628344060714</v>
      </c>
    </row>
    <row r="76" spans="1:2" x14ac:dyDescent="0.2">
      <c r="A76" s="10">
        <v>57</v>
      </c>
      <c r="B76" s="14">
        <f t="shared" ca="1" si="0"/>
        <v>1.7587232657478524</v>
      </c>
    </row>
    <row r="77" spans="1:2" x14ac:dyDescent="0.2">
      <c r="A77" s="10">
        <v>58</v>
      </c>
      <c r="B77" s="14">
        <f t="shared" ca="1" si="0"/>
        <v>-1.6976196784795961</v>
      </c>
    </row>
    <row r="78" spans="1:2" x14ac:dyDescent="0.2">
      <c r="A78" s="10">
        <v>59</v>
      </c>
      <c r="B78" s="14">
        <f t="shared" ca="1" si="0"/>
        <v>1.0650806242667099</v>
      </c>
    </row>
    <row r="79" spans="1:2" x14ac:dyDescent="0.2">
      <c r="A79" s="10">
        <v>60</v>
      </c>
      <c r="B79" s="14">
        <f t="shared" ca="1" si="0"/>
        <v>2.0894394767938471</v>
      </c>
    </row>
  </sheetData>
  <hyperlinks>
    <hyperlink ref="A1:G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workbookViewId="0">
      <selection activeCell="A2" sqref="A2"/>
    </sheetView>
  </sheetViews>
  <sheetFormatPr defaultRowHeight="15" x14ac:dyDescent="0.25"/>
  <cols>
    <col min="1" max="1" width="13.5703125" customWidth="1"/>
    <col min="2" max="2" width="13.7109375" customWidth="1"/>
    <col min="3" max="3" width="10.5703125" customWidth="1"/>
    <col min="7" max="7" width="18.42578125" bestFit="1" customWidth="1"/>
    <col min="8" max="8" width="13.85546875" customWidth="1"/>
    <col min="9" max="10" width="6" bestFit="1" customWidth="1"/>
    <col min="13" max="13" width="13" customWidth="1"/>
  </cols>
  <sheetData>
    <row r="1" spans="1:12" ht="26.25" x14ac:dyDescent="0.25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</row>
    <row r="2" spans="1:12" ht="15.75" x14ac:dyDescent="0.25">
      <c r="A2" s="6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2" ht="18.75" x14ac:dyDescent="0.25">
      <c r="A3" s="1" t="s">
        <v>40</v>
      </c>
      <c r="B3" s="1"/>
      <c r="C3" s="1"/>
      <c r="D3" s="1"/>
      <c r="E3" s="1"/>
      <c r="F3" s="1"/>
      <c r="G3" s="1"/>
      <c r="H3" s="1"/>
      <c r="I3" s="1"/>
      <c r="J3" s="1"/>
    </row>
    <row r="4" spans="1:12" ht="15.75" x14ac:dyDescent="0.25">
      <c r="A4" s="28" t="s">
        <v>31</v>
      </c>
      <c r="B4" s="20"/>
      <c r="C4" s="20"/>
      <c r="D4" s="20"/>
      <c r="E4" s="20"/>
      <c r="F4" s="20"/>
      <c r="G4" s="20"/>
      <c r="H4" s="20"/>
      <c r="I4" s="20"/>
      <c r="J4" s="20"/>
    </row>
    <row r="6" spans="1:12" x14ac:dyDescent="0.25">
      <c r="A6" s="9" t="s">
        <v>6</v>
      </c>
      <c r="B6" s="9" t="s">
        <v>7</v>
      </c>
      <c r="C6" s="7"/>
    </row>
    <row r="7" spans="1:12" x14ac:dyDescent="0.25">
      <c r="A7" s="10" t="s">
        <v>8</v>
      </c>
      <c r="B7" s="11">
        <v>0</v>
      </c>
      <c r="C7" s="44" t="s">
        <v>50</v>
      </c>
      <c r="G7" s="30"/>
      <c r="L7" s="30"/>
    </row>
    <row r="8" spans="1:12" x14ac:dyDescent="0.25">
      <c r="A8" s="10" t="s">
        <v>9</v>
      </c>
      <c r="B8" s="11">
        <v>1</v>
      </c>
      <c r="C8" s="7" t="s">
        <v>5</v>
      </c>
    </row>
    <row r="9" spans="1:12" ht="5.25" customHeight="1" x14ac:dyDescent="0.25">
      <c r="A9" s="15"/>
      <c r="B9" s="7"/>
      <c r="C9" s="7"/>
      <c r="G9" s="30"/>
    </row>
    <row r="10" spans="1:12" x14ac:dyDescent="0.25">
      <c r="A10" s="10" t="s">
        <v>26</v>
      </c>
      <c r="B10" s="38">
        <v>0.95</v>
      </c>
      <c r="C10" s="7" t="s">
        <v>41</v>
      </c>
      <c r="G10" s="30"/>
    </row>
    <row r="11" spans="1:12" ht="26.25" x14ac:dyDescent="0.25">
      <c r="A11" s="12" t="s">
        <v>44</v>
      </c>
      <c r="B11" s="43">
        <f>1-B10</f>
        <v>5.0000000000000044E-2</v>
      </c>
      <c r="C11" s="7"/>
      <c r="G11" s="30"/>
    </row>
    <row r="12" spans="1:12" x14ac:dyDescent="0.25">
      <c r="A12" s="15"/>
      <c r="B12" s="7"/>
      <c r="C12" s="7"/>
      <c r="G12" s="30"/>
    </row>
    <row r="13" spans="1:12" x14ac:dyDescent="0.25">
      <c r="A13" s="18" t="s">
        <v>43</v>
      </c>
      <c r="B13" s="15"/>
      <c r="C13" s="7"/>
      <c r="H13" s="18" t="s">
        <v>42</v>
      </c>
      <c r="I13" s="15"/>
    </row>
    <row r="14" spans="1:12" x14ac:dyDescent="0.25">
      <c r="A14" s="10" t="s">
        <v>32</v>
      </c>
      <c r="B14" s="21">
        <f>_xlfn.NORM.INV(B11/2,$B$7,$B$8)</f>
        <v>-1.9599639845400536</v>
      </c>
      <c r="C14" s="42" t="s">
        <v>45</v>
      </c>
      <c r="H14" s="10" t="s">
        <v>32</v>
      </c>
      <c r="I14" s="21">
        <f>_xlfn.NORM.INV(B11/2,$B$7,$B$8)/сигма-мю/сигма</f>
        <v>-1.9599639845400536</v>
      </c>
      <c r="J14" s="21">
        <f>_xlfn.NORM.S.INV(B11/2)</f>
        <v>-1.9599639845400536</v>
      </c>
      <c r="K14" s="42" t="s">
        <v>47</v>
      </c>
    </row>
    <row r="15" spans="1:12" x14ac:dyDescent="0.25">
      <c r="A15" s="10" t="s">
        <v>33</v>
      </c>
      <c r="B15" s="21">
        <f>_xlfn.NORM.INV((1+B10)/2,$B$7,$B$8)</f>
        <v>1.9599639845400536</v>
      </c>
      <c r="C15" s="42" t="s">
        <v>46</v>
      </c>
      <c r="H15" s="10" t="s">
        <v>33</v>
      </c>
      <c r="I15" s="21">
        <f>_xlfn.NORM.INV((1+B10)/2,$B$7,$B$8)/сигма-мю/сигма</f>
        <v>1.9599639845400536</v>
      </c>
      <c r="J15" s="21">
        <f>_xlfn.NORM.S.INV((1+$B$10)/2)</f>
        <v>1.9599639845400536</v>
      </c>
      <c r="K15" s="42" t="s">
        <v>48</v>
      </c>
    </row>
    <row r="16" spans="1:12" x14ac:dyDescent="0.25">
      <c r="A16" s="7"/>
      <c r="B16" s="7"/>
      <c r="C16" s="7"/>
    </row>
    <row r="17" spans="1:5" x14ac:dyDescent="0.25">
      <c r="A17" s="32" t="s">
        <v>10</v>
      </c>
      <c r="B17" s="33"/>
      <c r="C17" s="33"/>
      <c r="E17" t="str">
        <f>"Нормальное распределение N("&amp;B7&amp;"; "&amp;B8&amp;")"&amp;CHAR(10)&amp;"Выделенная область занимает "&amp;TEXT(B10,"0,00%")&amp;";  +/- "&amp;TEXT(B15,"0,000")&amp;" ст.отклонений"</f>
        <v>Нормальное распределение N(0; 1)
Выделенная область занимает 95,00%;  +/- 1,960 ст.отклонений</v>
      </c>
    </row>
    <row r="18" spans="1:5" x14ac:dyDescent="0.25">
      <c r="A18" s="7"/>
      <c r="B18" s="7"/>
      <c r="C18" s="7"/>
    </row>
    <row r="19" spans="1:5" x14ac:dyDescent="0.25">
      <c r="A19" s="7"/>
      <c r="B19" s="34" t="s">
        <v>27</v>
      </c>
      <c r="C19" s="31"/>
    </row>
    <row r="20" spans="1:5" x14ac:dyDescent="0.25">
      <c r="A20" s="9" t="s">
        <v>28</v>
      </c>
      <c r="B20" s="9" t="s">
        <v>29</v>
      </c>
      <c r="C20" s="9" t="s">
        <v>30</v>
      </c>
    </row>
    <row r="21" spans="1:5" x14ac:dyDescent="0.25">
      <c r="A21" s="10">
        <f>B7-3.5*B8</f>
        <v>-3.5</v>
      </c>
      <c r="B21" s="35">
        <f>_xlfn.NORM.DIST(A21,$B$7,$B$8,FALSE)</f>
        <v>8.7268269504576015E-4</v>
      </c>
      <c r="C21" s="35" t="e">
        <f t="shared" ref="C21:C52" si="0">IF(AND(A21&gt;=$B$14,A21&lt;=$B$15),_xlfn.NORM.DIST(A21,$B$7,$B$8,FALSE),NA())</f>
        <v>#N/A</v>
      </c>
    </row>
    <row r="22" spans="1:5" x14ac:dyDescent="0.25">
      <c r="A22" s="10">
        <f>A21+$B$8/10</f>
        <v>-3.4</v>
      </c>
      <c r="B22" s="35">
        <f t="shared" ref="B22:B85" si="1">_xlfn.NORM.DIST(A22,$B$7,$B$8,FALSE)</f>
        <v>1.2322191684730199E-3</v>
      </c>
      <c r="C22" s="35" t="e">
        <f t="shared" si="0"/>
        <v>#N/A</v>
      </c>
    </row>
    <row r="23" spans="1:5" x14ac:dyDescent="0.25">
      <c r="A23" s="10">
        <f t="shared" ref="A23:A86" si="2">A22+$B$8/10</f>
        <v>-3.3</v>
      </c>
      <c r="B23" s="35">
        <f t="shared" si="1"/>
        <v>1.7225689390536812E-3</v>
      </c>
      <c r="C23" s="35" t="e">
        <f t="shared" si="0"/>
        <v>#N/A</v>
      </c>
    </row>
    <row r="24" spans="1:5" x14ac:dyDescent="0.25">
      <c r="A24" s="10">
        <f t="shared" si="2"/>
        <v>-3.1999999999999997</v>
      </c>
      <c r="B24" s="35">
        <f t="shared" si="1"/>
        <v>2.3840882014648443E-3</v>
      </c>
      <c r="C24" s="35" t="e">
        <f t="shared" si="0"/>
        <v>#N/A</v>
      </c>
    </row>
    <row r="25" spans="1:5" x14ac:dyDescent="0.25">
      <c r="A25" s="10">
        <f t="shared" si="2"/>
        <v>-3.0999999999999996</v>
      </c>
      <c r="B25" s="35">
        <f t="shared" si="1"/>
        <v>3.2668190561999247E-3</v>
      </c>
      <c r="C25" s="35" t="e">
        <f t="shared" si="0"/>
        <v>#N/A</v>
      </c>
    </row>
    <row r="26" spans="1:5" x14ac:dyDescent="0.25">
      <c r="A26" s="10">
        <f t="shared" si="2"/>
        <v>-2.9999999999999996</v>
      </c>
      <c r="B26" s="35">
        <f t="shared" si="1"/>
        <v>4.4318484119380153E-3</v>
      </c>
      <c r="C26" s="35" t="e">
        <f t="shared" si="0"/>
        <v>#N/A</v>
      </c>
    </row>
    <row r="27" spans="1:5" x14ac:dyDescent="0.25">
      <c r="A27" s="10">
        <f t="shared" si="2"/>
        <v>-2.8999999999999995</v>
      </c>
      <c r="B27" s="35">
        <f t="shared" si="1"/>
        <v>5.9525324197758642E-3</v>
      </c>
      <c r="C27" s="35" t="e">
        <f t="shared" si="0"/>
        <v>#N/A</v>
      </c>
    </row>
    <row r="28" spans="1:5" x14ac:dyDescent="0.25">
      <c r="A28" s="10">
        <f t="shared" si="2"/>
        <v>-2.7999999999999994</v>
      </c>
      <c r="B28" s="35">
        <f t="shared" si="1"/>
        <v>7.9154515829799772E-3</v>
      </c>
      <c r="C28" s="35" t="e">
        <f t="shared" si="0"/>
        <v>#N/A</v>
      </c>
    </row>
    <row r="29" spans="1:5" x14ac:dyDescent="0.25">
      <c r="A29" s="10">
        <f t="shared" si="2"/>
        <v>-2.6999999999999993</v>
      </c>
      <c r="B29" s="35">
        <f t="shared" si="1"/>
        <v>1.0420934814422614E-2</v>
      </c>
      <c r="C29" s="35" t="e">
        <f t="shared" si="0"/>
        <v>#N/A</v>
      </c>
    </row>
    <row r="30" spans="1:5" x14ac:dyDescent="0.25">
      <c r="A30" s="10">
        <f t="shared" si="2"/>
        <v>-2.5999999999999992</v>
      </c>
      <c r="B30" s="35">
        <f t="shared" si="1"/>
        <v>1.3582969233685644E-2</v>
      </c>
      <c r="C30" s="35" t="e">
        <f t="shared" si="0"/>
        <v>#N/A</v>
      </c>
    </row>
    <row r="31" spans="1:5" x14ac:dyDescent="0.25">
      <c r="A31" s="10">
        <f t="shared" si="2"/>
        <v>-2.4999999999999991</v>
      </c>
      <c r="B31" s="35">
        <f t="shared" si="1"/>
        <v>1.7528300493568578E-2</v>
      </c>
      <c r="C31" s="35" t="e">
        <f t="shared" si="0"/>
        <v>#N/A</v>
      </c>
    </row>
    <row r="32" spans="1:5" x14ac:dyDescent="0.25">
      <c r="A32" s="10">
        <f t="shared" si="2"/>
        <v>-2.399999999999999</v>
      </c>
      <c r="B32" s="35">
        <f t="shared" si="1"/>
        <v>2.2394530294842948E-2</v>
      </c>
      <c r="C32" s="35" t="e">
        <f t="shared" si="0"/>
        <v>#N/A</v>
      </c>
    </row>
    <row r="33" spans="1:3" x14ac:dyDescent="0.25">
      <c r="A33" s="10">
        <f t="shared" si="2"/>
        <v>-2.2999999999999989</v>
      </c>
      <c r="B33" s="35">
        <f t="shared" si="1"/>
        <v>2.8327037741601249E-2</v>
      </c>
      <c r="C33" s="35" t="e">
        <f t="shared" si="0"/>
        <v>#N/A</v>
      </c>
    </row>
    <row r="34" spans="1:3" x14ac:dyDescent="0.25">
      <c r="A34" s="10">
        <f t="shared" si="2"/>
        <v>-2.1999999999999988</v>
      </c>
      <c r="B34" s="35">
        <f t="shared" si="1"/>
        <v>3.5474592846231535E-2</v>
      </c>
      <c r="C34" s="35" t="e">
        <f t="shared" si="0"/>
        <v>#N/A</v>
      </c>
    </row>
    <row r="35" spans="1:3" x14ac:dyDescent="0.25">
      <c r="A35" s="10">
        <f t="shared" si="2"/>
        <v>-2.0999999999999988</v>
      </c>
      <c r="B35" s="35">
        <f t="shared" si="1"/>
        <v>4.3983595980427309E-2</v>
      </c>
      <c r="C35" s="35" t="e">
        <f t="shared" si="0"/>
        <v>#N/A</v>
      </c>
    </row>
    <row r="36" spans="1:3" x14ac:dyDescent="0.25">
      <c r="A36" s="10">
        <f t="shared" si="2"/>
        <v>-1.9999999999999987</v>
      </c>
      <c r="B36" s="35">
        <f t="shared" si="1"/>
        <v>5.3990966513188202E-2</v>
      </c>
      <c r="C36" s="35" t="e">
        <f t="shared" si="0"/>
        <v>#N/A</v>
      </c>
    </row>
    <row r="37" spans="1:3" x14ac:dyDescent="0.25">
      <c r="A37" s="10">
        <f t="shared" si="2"/>
        <v>-1.8999999999999986</v>
      </c>
      <c r="B37" s="35">
        <f t="shared" si="1"/>
        <v>6.5615814774676776E-2</v>
      </c>
      <c r="C37" s="35">
        <f t="shared" si="0"/>
        <v>6.5615814774676776E-2</v>
      </c>
    </row>
    <row r="38" spans="1:3" x14ac:dyDescent="0.25">
      <c r="A38" s="10">
        <f t="shared" si="2"/>
        <v>-1.7999999999999985</v>
      </c>
      <c r="B38" s="35">
        <f t="shared" si="1"/>
        <v>7.8950158300894385E-2</v>
      </c>
      <c r="C38" s="35">
        <f t="shared" si="0"/>
        <v>7.8950158300894385E-2</v>
      </c>
    </row>
    <row r="39" spans="1:3" x14ac:dyDescent="0.25">
      <c r="A39" s="10">
        <f t="shared" si="2"/>
        <v>-1.6999999999999984</v>
      </c>
      <c r="B39" s="35">
        <f t="shared" si="1"/>
        <v>9.4049077376887197E-2</v>
      </c>
      <c r="C39" s="35">
        <f t="shared" si="0"/>
        <v>9.4049077376887197E-2</v>
      </c>
    </row>
    <row r="40" spans="1:3" x14ac:dyDescent="0.25">
      <c r="A40" s="10">
        <f t="shared" si="2"/>
        <v>-1.5999999999999983</v>
      </c>
      <c r="B40" s="35">
        <f t="shared" si="1"/>
        <v>0.11092083467945585</v>
      </c>
      <c r="C40" s="35">
        <f t="shared" si="0"/>
        <v>0.11092083467945585</v>
      </c>
    </row>
    <row r="41" spans="1:3" x14ac:dyDescent="0.25">
      <c r="A41" s="10">
        <f t="shared" si="2"/>
        <v>-1.4999999999999982</v>
      </c>
      <c r="B41" s="35">
        <f t="shared" si="1"/>
        <v>0.12951759566589208</v>
      </c>
      <c r="C41" s="35">
        <f t="shared" si="0"/>
        <v>0.12951759566589208</v>
      </c>
    </row>
    <row r="42" spans="1:3" x14ac:dyDescent="0.25">
      <c r="A42" s="10">
        <f t="shared" si="2"/>
        <v>-1.3999999999999981</v>
      </c>
      <c r="B42" s="35">
        <f t="shared" si="1"/>
        <v>0.14972746563574524</v>
      </c>
      <c r="C42" s="35">
        <f t="shared" si="0"/>
        <v>0.14972746563574524</v>
      </c>
    </row>
    <row r="43" spans="1:3" x14ac:dyDescent="0.25">
      <c r="A43" s="10">
        <f t="shared" si="2"/>
        <v>-1.299999999999998</v>
      </c>
      <c r="B43" s="35">
        <f t="shared" si="1"/>
        <v>0.1713685920478078</v>
      </c>
      <c r="C43" s="35">
        <f t="shared" si="0"/>
        <v>0.1713685920478078</v>
      </c>
    </row>
    <row r="44" spans="1:3" x14ac:dyDescent="0.25">
      <c r="A44" s="10">
        <f t="shared" si="2"/>
        <v>-1.199999999999998</v>
      </c>
      <c r="B44" s="35">
        <f t="shared" si="1"/>
        <v>0.19418605498321342</v>
      </c>
      <c r="C44" s="35">
        <f t="shared" si="0"/>
        <v>0.19418605498321342</v>
      </c>
    </row>
    <row r="45" spans="1:3" x14ac:dyDescent="0.25">
      <c r="A45" s="10">
        <f t="shared" si="2"/>
        <v>-1.0999999999999979</v>
      </c>
      <c r="B45" s="35">
        <f t="shared" si="1"/>
        <v>0.21785217703255108</v>
      </c>
      <c r="C45" s="35">
        <f t="shared" si="0"/>
        <v>0.21785217703255108</v>
      </c>
    </row>
    <row r="46" spans="1:3" x14ac:dyDescent="0.25">
      <c r="A46" s="10">
        <f t="shared" si="2"/>
        <v>-0.99999999999999789</v>
      </c>
      <c r="B46" s="35">
        <f t="shared" si="1"/>
        <v>0.24197072451914389</v>
      </c>
      <c r="C46" s="35">
        <f t="shared" si="0"/>
        <v>0.24197072451914389</v>
      </c>
    </row>
    <row r="47" spans="1:3" x14ac:dyDescent="0.25">
      <c r="A47" s="10">
        <f t="shared" si="2"/>
        <v>-0.89999999999999791</v>
      </c>
      <c r="B47" s="35">
        <f t="shared" si="1"/>
        <v>0.26608524989875532</v>
      </c>
      <c r="C47" s="35">
        <f t="shared" si="0"/>
        <v>0.26608524989875532</v>
      </c>
    </row>
    <row r="48" spans="1:3" x14ac:dyDescent="0.25">
      <c r="A48" s="10">
        <f t="shared" si="2"/>
        <v>-0.79999999999999793</v>
      </c>
      <c r="B48" s="35">
        <f t="shared" si="1"/>
        <v>0.28969155276148323</v>
      </c>
      <c r="C48" s="35">
        <f t="shared" si="0"/>
        <v>0.28969155276148323</v>
      </c>
    </row>
    <row r="49" spans="1:3" x14ac:dyDescent="0.25">
      <c r="A49" s="10">
        <f t="shared" si="2"/>
        <v>-0.69999999999999796</v>
      </c>
      <c r="B49" s="35">
        <f t="shared" si="1"/>
        <v>0.31225393336676172</v>
      </c>
      <c r="C49" s="35">
        <f t="shared" si="0"/>
        <v>0.31225393336676172</v>
      </c>
    </row>
    <row r="50" spans="1:3" x14ac:dyDescent="0.25">
      <c r="A50" s="10">
        <f t="shared" si="2"/>
        <v>-0.59999999999999798</v>
      </c>
      <c r="B50" s="35">
        <f t="shared" si="1"/>
        <v>0.33322460289180006</v>
      </c>
      <c r="C50" s="35">
        <f t="shared" si="0"/>
        <v>0.33322460289180006</v>
      </c>
    </row>
    <row r="51" spans="1:3" x14ac:dyDescent="0.25">
      <c r="A51" s="10">
        <f t="shared" si="2"/>
        <v>-0.499999999999998</v>
      </c>
      <c r="B51" s="35">
        <f t="shared" si="1"/>
        <v>0.35206532676429986</v>
      </c>
      <c r="C51" s="35">
        <f t="shared" si="0"/>
        <v>0.35206532676429986</v>
      </c>
    </row>
    <row r="52" spans="1:3" x14ac:dyDescent="0.25">
      <c r="A52" s="10">
        <f t="shared" si="2"/>
        <v>-0.39999999999999802</v>
      </c>
      <c r="B52" s="35">
        <f t="shared" si="1"/>
        <v>0.36827014030332361</v>
      </c>
      <c r="C52" s="35">
        <f t="shared" si="0"/>
        <v>0.36827014030332361</v>
      </c>
    </row>
    <row r="53" spans="1:3" x14ac:dyDescent="0.25">
      <c r="A53" s="10">
        <f t="shared" si="2"/>
        <v>-0.29999999999999805</v>
      </c>
      <c r="B53" s="35">
        <f t="shared" si="1"/>
        <v>0.38138781546052436</v>
      </c>
      <c r="C53" s="35">
        <f t="shared" ref="C53:C84" si="3">IF(AND(A53&gt;=$B$14,A53&lt;=$B$15),_xlfn.NORM.DIST(A53,$B$7,$B$8,FALSE),NA())</f>
        <v>0.38138781546052436</v>
      </c>
    </row>
    <row r="54" spans="1:3" x14ac:dyDescent="0.25">
      <c r="A54" s="10">
        <f t="shared" si="2"/>
        <v>-0.19999999999999804</v>
      </c>
      <c r="B54" s="35">
        <f t="shared" si="1"/>
        <v>0.39104269397545605</v>
      </c>
      <c r="C54" s="35">
        <f t="shared" si="3"/>
        <v>0.39104269397545605</v>
      </c>
    </row>
    <row r="55" spans="1:3" x14ac:dyDescent="0.25">
      <c r="A55" s="10">
        <f t="shared" si="2"/>
        <v>-9.9999999999998035E-2</v>
      </c>
      <c r="B55" s="35">
        <f t="shared" si="1"/>
        <v>0.39695254747701186</v>
      </c>
      <c r="C55" s="35">
        <f t="shared" si="3"/>
        <v>0.39695254747701186</v>
      </c>
    </row>
    <row r="56" spans="1:3" x14ac:dyDescent="0.25">
      <c r="A56" s="36">
        <f t="shared" si="2"/>
        <v>1.9706458687096529E-15</v>
      </c>
      <c r="B56" s="37">
        <f t="shared" si="1"/>
        <v>0.3989422804014327</v>
      </c>
      <c r="C56" s="37">
        <f t="shared" si="3"/>
        <v>0.3989422804014327</v>
      </c>
    </row>
    <row r="57" spans="1:3" x14ac:dyDescent="0.25">
      <c r="A57" s="10">
        <f t="shared" si="2"/>
        <v>0.10000000000000198</v>
      </c>
      <c r="B57" s="35">
        <f t="shared" si="1"/>
        <v>0.3969525474770117</v>
      </c>
      <c r="C57" s="35">
        <f t="shared" si="3"/>
        <v>0.3969525474770117</v>
      </c>
    </row>
    <row r="58" spans="1:3" x14ac:dyDescent="0.25">
      <c r="A58" s="10">
        <f t="shared" si="2"/>
        <v>0.20000000000000198</v>
      </c>
      <c r="B58" s="35">
        <f t="shared" si="1"/>
        <v>0.39104269397545577</v>
      </c>
      <c r="C58" s="35">
        <f t="shared" si="3"/>
        <v>0.39104269397545577</v>
      </c>
    </row>
    <row r="59" spans="1:3" x14ac:dyDescent="0.25">
      <c r="A59" s="10">
        <f t="shared" si="2"/>
        <v>0.30000000000000199</v>
      </c>
      <c r="B59" s="35">
        <f t="shared" si="1"/>
        <v>0.38138781546052386</v>
      </c>
      <c r="C59" s="35">
        <f t="shared" si="3"/>
        <v>0.38138781546052386</v>
      </c>
    </row>
    <row r="60" spans="1:3" x14ac:dyDescent="0.25">
      <c r="A60" s="10">
        <f t="shared" si="2"/>
        <v>0.40000000000000202</v>
      </c>
      <c r="B60" s="35">
        <f t="shared" si="1"/>
        <v>0.36827014030332306</v>
      </c>
      <c r="C60" s="35">
        <f t="shared" si="3"/>
        <v>0.36827014030332306</v>
      </c>
    </row>
    <row r="61" spans="1:3" x14ac:dyDescent="0.25">
      <c r="A61" s="10">
        <f t="shared" si="2"/>
        <v>0.500000000000002</v>
      </c>
      <c r="B61" s="35">
        <f t="shared" si="1"/>
        <v>0.35206532676429919</v>
      </c>
      <c r="C61" s="35">
        <f t="shared" si="3"/>
        <v>0.35206532676429919</v>
      </c>
    </row>
    <row r="62" spans="1:3" x14ac:dyDescent="0.25">
      <c r="A62" s="10">
        <f t="shared" si="2"/>
        <v>0.60000000000000198</v>
      </c>
      <c r="B62" s="35">
        <f t="shared" si="1"/>
        <v>0.33322460289179923</v>
      </c>
      <c r="C62" s="35">
        <f t="shared" si="3"/>
        <v>0.33322460289179923</v>
      </c>
    </row>
    <row r="63" spans="1:3" x14ac:dyDescent="0.25">
      <c r="A63" s="10">
        <f t="shared" si="2"/>
        <v>0.70000000000000195</v>
      </c>
      <c r="B63" s="35">
        <f t="shared" si="1"/>
        <v>0.31225393336676088</v>
      </c>
      <c r="C63" s="35">
        <f t="shared" si="3"/>
        <v>0.31225393336676088</v>
      </c>
    </row>
    <row r="64" spans="1:3" x14ac:dyDescent="0.25">
      <c r="A64" s="10">
        <f t="shared" si="2"/>
        <v>0.80000000000000193</v>
      </c>
      <c r="B64" s="35">
        <f t="shared" si="1"/>
        <v>0.28969155276148234</v>
      </c>
      <c r="C64" s="35">
        <f t="shared" si="3"/>
        <v>0.28969155276148234</v>
      </c>
    </row>
    <row r="65" spans="1:3" x14ac:dyDescent="0.25">
      <c r="A65" s="10">
        <f t="shared" si="2"/>
        <v>0.90000000000000191</v>
      </c>
      <c r="B65" s="35">
        <f t="shared" si="1"/>
        <v>0.26608524989875437</v>
      </c>
      <c r="C65" s="35">
        <f t="shared" si="3"/>
        <v>0.26608524989875437</v>
      </c>
    </row>
    <row r="66" spans="1:3" x14ac:dyDescent="0.25">
      <c r="A66" s="10">
        <f t="shared" si="2"/>
        <v>1.000000000000002</v>
      </c>
      <c r="B66" s="35">
        <f t="shared" si="1"/>
        <v>0.24197072451914287</v>
      </c>
      <c r="C66" s="35">
        <f t="shared" si="3"/>
        <v>0.24197072451914287</v>
      </c>
    </row>
    <row r="67" spans="1:3" x14ac:dyDescent="0.25">
      <c r="A67" s="10">
        <f t="shared" si="2"/>
        <v>1.1000000000000021</v>
      </c>
      <c r="B67" s="35">
        <f t="shared" si="1"/>
        <v>0.21785217703255005</v>
      </c>
      <c r="C67" s="35">
        <f t="shared" si="3"/>
        <v>0.21785217703255005</v>
      </c>
    </row>
    <row r="68" spans="1:3" x14ac:dyDescent="0.25">
      <c r="A68" s="10">
        <f t="shared" si="2"/>
        <v>1.2000000000000022</v>
      </c>
      <c r="B68" s="35">
        <f t="shared" si="1"/>
        <v>0.19418605498321242</v>
      </c>
      <c r="C68" s="35">
        <f t="shared" si="3"/>
        <v>0.19418605498321242</v>
      </c>
    </row>
    <row r="69" spans="1:3" x14ac:dyDescent="0.25">
      <c r="A69" s="10">
        <f t="shared" si="2"/>
        <v>1.3000000000000023</v>
      </c>
      <c r="B69" s="35">
        <f t="shared" si="1"/>
        <v>0.17136859204780686</v>
      </c>
      <c r="C69" s="35">
        <f t="shared" si="3"/>
        <v>0.17136859204780686</v>
      </c>
    </row>
    <row r="70" spans="1:3" x14ac:dyDescent="0.25">
      <c r="A70" s="10">
        <f t="shared" si="2"/>
        <v>1.4000000000000024</v>
      </c>
      <c r="B70" s="35">
        <f t="shared" si="1"/>
        <v>0.14972746563574438</v>
      </c>
      <c r="C70" s="35">
        <f t="shared" si="3"/>
        <v>0.14972746563574438</v>
      </c>
    </row>
    <row r="71" spans="1:3" x14ac:dyDescent="0.25">
      <c r="A71" s="10">
        <f t="shared" si="2"/>
        <v>1.5000000000000024</v>
      </c>
      <c r="B71" s="35">
        <f t="shared" si="1"/>
        <v>0.12951759566589127</v>
      </c>
      <c r="C71" s="35">
        <f t="shared" si="3"/>
        <v>0.12951759566589127</v>
      </c>
    </row>
    <row r="72" spans="1:3" x14ac:dyDescent="0.25">
      <c r="A72" s="10">
        <f t="shared" si="2"/>
        <v>1.6000000000000025</v>
      </c>
      <c r="B72" s="35">
        <f t="shared" si="1"/>
        <v>0.11092083467945513</v>
      </c>
      <c r="C72" s="35">
        <f t="shared" si="3"/>
        <v>0.11092083467945513</v>
      </c>
    </row>
    <row r="73" spans="1:3" x14ac:dyDescent="0.25">
      <c r="A73" s="10">
        <f t="shared" si="2"/>
        <v>1.7000000000000026</v>
      </c>
      <c r="B73" s="35">
        <f t="shared" si="1"/>
        <v>9.4049077376886503E-2</v>
      </c>
      <c r="C73" s="35">
        <f t="shared" si="3"/>
        <v>9.4049077376886503E-2</v>
      </c>
    </row>
    <row r="74" spans="1:3" x14ac:dyDescent="0.25">
      <c r="A74" s="10">
        <f t="shared" si="2"/>
        <v>1.8000000000000027</v>
      </c>
      <c r="B74" s="35">
        <f t="shared" si="1"/>
        <v>7.8950158300893788E-2</v>
      </c>
      <c r="C74" s="35">
        <f t="shared" si="3"/>
        <v>7.8950158300893788E-2</v>
      </c>
    </row>
    <row r="75" spans="1:3" x14ac:dyDescent="0.25">
      <c r="A75" s="10">
        <f t="shared" si="2"/>
        <v>1.9000000000000028</v>
      </c>
      <c r="B75" s="35">
        <f t="shared" si="1"/>
        <v>6.5615814774676248E-2</v>
      </c>
      <c r="C75" s="35">
        <f t="shared" si="3"/>
        <v>6.5615814774676248E-2</v>
      </c>
    </row>
    <row r="76" spans="1:3" x14ac:dyDescent="0.25">
      <c r="A76" s="10">
        <f t="shared" si="2"/>
        <v>2.0000000000000027</v>
      </c>
      <c r="B76" s="35">
        <f t="shared" si="1"/>
        <v>5.3990966513187771E-2</v>
      </c>
      <c r="C76" s="35" t="e">
        <f t="shared" si="3"/>
        <v>#N/A</v>
      </c>
    </row>
    <row r="77" spans="1:3" x14ac:dyDescent="0.25">
      <c r="A77" s="10">
        <f t="shared" si="2"/>
        <v>2.1000000000000028</v>
      </c>
      <c r="B77" s="35">
        <f t="shared" si="1"/>
        <v>4.3983595980426941E-2</v>
      </c>
      <c r="C77" s="35" t="e">
        <f t="shared" si="3"/>
        <v>#N/A</v>
      </c>
    </row>
    <row r="78" spans="1:3" x14ac:dyDescent="0.25">
      <c r="A78" s="10">
        <f t="shared" si="2"/>
        <v>2.2000000000000028</v>
      </c>
      <c r="B78" s="35">
        <f t="shared" si="1"/>
        <v>3.5474592846231216E-2</v>
      </c>
      <c r="C78" s="35" t="e">
        <f t="shared" si="3"/>
        <v>#N/A</v>
      </c>
    </row>
    <row r="79" spans="1:3" x14ac:dyDescent="0.25">
      <c r="A79" s="10">
        <f t="shared" si="2"/>
        <v>2.3000000000000029</v>
      </c>
      <c r="B79" s="35">
        <f t="shared" si="1"/>
        <v>2.8327037741600981E-2</v>
      </c>
      <c r="C79" s="35" t="e">
        <f t="shared" si="3"/>
        <v>#N/A</v>
      </c>
    </row>
    <row r="80" spans="1:3" x14ac:dyDescent="0.25">
      <c r="A80" s="10">
        <f t="shared" si="2"/>
        <v>2.400000000000003</v>
      </c>
      <c r="B80" s="35">
        <f t="shared" si="1"/>
        <v>2.2394530294842729E-2</v>
      </c>
      <c r="C80" s="35" t="e">
        <f t="shared" si="3"/>
        <v>#N/A</v>
      </c>
    </row>
    <row r="81" spans="1:3" x14ac:dyDescent="0.25">
      <c r="A81" s="10">
        <f t="shared" si="2"/>
        <v>2.5000000000000031</v>
      </c>
      <c r="B81" s="35">
        <f t="shared" si="1"/>
        <v>1.7528300493568398E-2</v>
      </c>
      <c r="C81" s="35" t="e">
        <f t="shared" si="3"/>
        <v>#N/A</v>
      </c>
    </row>
    <row r="82" spans="1:3" x14ac:dyDescent="0.25">
      <c r="A82" s="10">
        <f t="shared" si="2"/>
        <v>2.6000000000000032</v>
      </c>
      <c r="B82" s="35">
        <f t="shared" si="1"/>
        <v>1.3582969233685505E-2</v>
      </c>
      <c r="C82" s="35" t="e">
        <f t="shared" si="3"/>
        <v>#N/A</v>
      </c>
    </row>
    <row r="83" spans="1:3" x14ac:dyDescent="0.25">
      <c r="A83" s="10">
        <f t="shared" si="2"/>
        <v>2.7000000000000033</v>
      </c>
      <c r="B83" s="35">
        <f t="shared" si="1"/>
        <v>1.0420934814422501E-2</v>
      </c>
      <c r="C83" s="35" t="e">
        <f t="shared" si="3"/>
        <v>#N/A</v>
      </c>
    </row>
    <row r="84" spans="1:3" x14ac:dyDescent="0.25">
      <c r="A84" s="10">
        <f t="shared" si="2"/>
        <v>2.8000000000000034</v>
      </c>
      <c r="B84" s="35">
        <f t="shared" si="1"/>
        <v>7.9154515829798905E-3</v>
      </c>
      <c r="C84" s="35" t="e">
        <f t="shared" si="3"/>
        <v>#N/A</v>
      </c>
    </row>
    <row r="85" spans="1:3" x14ac:dyDescent="0.25">
      <c r="A85" s="10">
        <f t="shared" si="2"/>
        <v>2.9000000000000035</v>
      </c>
      <c r="B85" s="35">
        <f t="shared" si="1"/>
        <v>5.9525324197757957E-3</v>
      </c>
      <c r="C85" s="35" t="e">
        <f t="shared" ref="C85:C91" si="4">IF(AND(A85&gt;=$B$14,A85&lt;=$B$15),_xlfn.NORM.DIST(A85,$B$7,$B$8,FALSE),NA())</f>
        <v>#N/A</v>
      </c>
    </row>
    <row r="86" spans="1:3" x14ac:dyDescent="0.25">
      <c r="A86" s="10">
        <f t="shared" si="2"/>
        <v>3.0000000000000036</v>
      </c>
      <c r="B86" s="35">
        <f t="shared" ref="B86:B91" si="5">_xlfn.NORM.DIST(A86,$B$7,$B$8,FALSE)</f>
        <v>4.4318484119379598E-3</v>
      </c>
      <c r="C86" s="35" t="e">
        <f t="shared" si="4"/>
        <v>#N/A</v>
      </c>
    </row>
    <row r="87" spans="1:3" x14ac:dyDescent="0.25">
      <c r="A87" s="10">
        <f t="shared" ref="A87:A91" si="6">A86+$B$8/10</f>
        <v>3.1000000000000036</v>
      </c>
      <c r="B87" s="35">
        <f t="shared" si="5"/>
        <v>3.266819056199884E-3</v>
      </c>
      <c r="C87" s="35" t="e">
        <f t="shared" si="4"/>
        <v>#N/A</v>
      </c>
    </row>
    <row r="88" spans="1:3" x14ac:dyDescent="0.25">
      <c r="A88" s="10">
        <f t="shared" si="6"/>
        <v>3.2000000000000037</v>
      </c>
      <c r="B88" s="35">
        <f t="shared" si="5"/>
        <v>2.3840882014648148E-3</v>
      </c>
      <c r="C88" s="35" t="e">
        <f t="shared" si="4"/>
        <v>#N/A</v>
      </c>
    </row>
    <row r="89" spans="1:3" x14ac:dyDescent="0.25">
      <c r="A89" s="10">
        <f t="shared" si="6"/>
        <v>3.3000000000000038</v>
      </c>
      <c r="B89" s="35">
        <f t="shared" si="5"/>
        <v>1.7225689390536582E-3</v>
      </c>
      <c r="C89" s="35" t="e">
        <f t="shared" si="4"/>
        <v>#N/A</v>
      </c>
    </row>
    <row r="90" spans="1:3" x14ac:dyDescent="0.25">
      <c r="A90" s="10">
        <f t="shared" si="6"/>
        <v>3.4000000000000039</v>
      </c>
      <c r="B90" s="35">
        <f t="shared" si="5"/>
        <v>1.2322191684730024E-3</v>
      </c>
      <c r="C90" s="35" t="e">
        <f t="shared" si="4"/>
        <v>#N/A</v>
      </c>
    </row>
    <row r="91" spans="1:3" x14ac:dyDescent="0.25">
      <c r="A91" s="10">
        <f t="shared" si="6"/>
        <v>3.500000000000004</v>
      </c>
      <c r="B91" s="35">
        <f t="shared" si="5"/>
        <v>8.7268269504574769E-4</v>
      </c>
      <c r="C91" s="35" t="e">
        <f t="shared" si="4"/>
        <v>#N/A</v>
      </c>
    </row>
  </sheetData>
  <hyperlinks>
    <hyperlink ref="A1:G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4" customWidth="1"/>
    <col min="2" max="16384" width="9.140625" style="4" hidden="1"/>
  </cols>
  <sheetData>
    <row r="1" spans="1:7" ht="36.75" customHeight="1" x14ac:dyDescent="0.25">
      <c r="A1" s="45" t="s">
        <v>2</v>
      </c>
      <c r="B1" s="45"/>
      <c r="C1" s="45"/>
      <c r="D1" s="45"/>
      <c r="E1" s="45"/>
      <c r="F1" s="45"/>
      <c r="G1" s="45"/>
    </row>
    <row r="2" spans="1:7" ht="107.25" customHeight="1" x14ac:dyDescent="0.25">
      <c r="A2" s="5" t="s">
        <v>3</v>
      </c>
    </row>
    <row r="3" spans="1:7" ht="105" customHeight="1" x14ac:dyDescent="0.25">
      <c r="A3" s="5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Сигма известна</vt:lpstr>
      <vt:lpstr>Интервал</vt:lpstr>
      <vt:lpstr>EXCEL2.RU</vt:lpstr>
      <vt:lpstr>мю</vt:lpstr>
      <vt:lpstr>сигма</vt:lpstr>
    </vt:vector>
  </TitlesOfParts>
  <Company>ОАО "ТВЭЛ"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Michael</cp:lastModifiedBy>
  <dcterms:created xsi:type="dcterms:W3CDTF">2015-12-29T05:54:24Z</dcterms:created>
  <dcterms:modified xsi:type="dcterms:W3CDTF">2016-11-27T08:15:11Z</dcterms:modified>
</cp:coreProperties>
</file>