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05" windowWidth="15480" windowHeight="11220"/>
  </bookViews>
  <sheets>
    <sheet name="Лист1" sheetId="9" r:id="rId1"/>
    <sheet name="EXCEL2.RU" sheetId="10" r:id="rId2"/>
    <sheet name="EXCEL2.RU (2)" sheetId="11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Аморт_отч_в_мес">[1]Вводные!$B$31</definedName>
    <definedName name="Валюта">[1]Списки!$A$2:$A$5</definedName>
    <definedName name="Ввод">[1]Вводные!$B$27</definedName>
    <definedName name="Маржа">[1]Вводные!$B$22</definedName>
    <definedName name="На_балансе">[1]Списки!$C$2:$C$3</definedName>
    <definedName name="Налог_имущ_для_ЛК">[1]Списки!$F$4</definedName>
    <definedName name="Налог_на_Имущество">OFFSET([1]НалогИмущ!$F$4,,,COUNT([1]НалогИмущ!$F$4:$F$500))</definedName>
    <definedName name="Размер_кредита">[1]Вводные!$B$38</definedName>
    <definedName name="Срок_лизинга__мес.">[1]Вводные!$B$18</definedName>
    <definedName name="Ст_ть_имущества_бНДС">[1]Вводные!$B$11</definedName>
    <definedName name="Страховка">OFFSET([1]НалогИмущ!$G$4,,,COUNT([1]НалогИмущ!$G$4:$G$500))</definedName>
  </definedNames>
  <calcPr calcId="145621"/>
</workbook>
</file>

<file path=xl/calcChain.xml><?xml version="1.0" encoding="utf-8"?>
<calcChain xmlns="http://schemas.openxmlformats.org/spreadsheetml/2006/main">
  <c r="D60" i="9" l="1"/>
  <c r="F16" i="9"/>
  <c r="C9" i="9"/>
  <c r="D9" i="9" s="1"/>
  <c r="C58" i="9"/>
  <c r="C57" i="9"/>
  <c r="C60" i="9"/>
  <c r="C59" i="9"/>
  <c r="C56" i="9"/>
  <c r="F17" i="9" l="1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C51" i="9"/>
  <c r="C53" i="9"/>
  <c r="B58" i="9" s="1"/>
  <c r="C52" i="9"/>
  <c r="C10" i="9"/>
  <c r="E15" i="9"/>
  <c r="C11" i="9"/>
  <c r="B28" i="9" s="1"/>
  <c r="B56" i="9" l="1"/>
  <c r="B59" i="9"/>
  <c r="B57" i="9"/>
  <c r="B60" i="9"/>
  <c r="B18" i="9"/>
  <c r="C16" i="9"/>
  <c r="B38" i="9"/>
  <c r="B26" i="9"/>
  <c r="B27" i="9"/>
  <c r="B30" i="9"/>
  <c r="B19" i="9"/>
  <c r="B33" i="9"/>
  <c r="B23" i="9"/>
  <c r="B34" i="9"/>
  <c r="B22" i="9"/>
  <c r="B37" i="9"/>
  <c r="B29" i="9"/>
  <c r="B16" i="9"/>
  <c r="B24" i="9"/>
  <c r="B20" i="9"/>
  <c r="B39" i="9"/>
  <c r="B35" i="9"/>
  <c r="B31" i="9"/>
  <c r="B25" i="9"/>
  <c r="B21" i="9"/>
  <c r="B17" i="9"/>
  <c r="B36" i="9"/>
  <c r="B32" i="9"/>
  <c r="D15" i="9"/>
  <c r="B40" i="9" l="1"/>
  <c r="E16" i="9"/>
  <c r="D16" i="9"/>
  <c r="C17" i="9" l="1"/>
  <c r="D17" i="9" s="1"/>
  <c r="E17" i="9"/>
  <c r="E18" i="9" l="1"/>
  <c r="C18" i="9"/>
  <c r="D18" i="9" s="1"/>
  <c r="E19" i="9" l="1"/>
  <c r="C19" i="9"/>
  <c r="D19" i="9" s="1"/>
  <c r="E20" i="9" l="1"/>
  <c r="C20" i="9"/>
  <c r="D20" i="9" s="1"/>
  <c r="C21" i="9" l="1"/>
  <c r="D21" i="9" s="1"/>
  <c r="E21" i="9"/>
  <c r="C22" i="9" l="1"/>
  <c r="D22" i="9" s="1"/>
  <c r="E22" i="9"/>
  <c r="E23" i="9" l="1"/>
  <c r="C23" i="9"/>
  <c r="D23" i="9" s="1"/>
  <c r="C24" i="9" l="1"/>
  <c r="D24" i="9" s="1"/>
  <c r="E24" i="9"/>
  <c r="E25" i="9" l="1"/>
  <c r="C25" i="9"/>
  <c r="D25" i="9" s="1"/>
  <c r="C26" i="9" l="1"/>
  <c r="D26" i="9" s="1"/>
  <c r="E26" i="9"/>
  <c r="E27" i="9" l="1"/>
  <c r="C27" i="9"/>
  <c r="D27" i="9" s="1"/>
  <c r="C28" i="9" l="1"/>
  <c r="D28" i="9" s="1"/>
  <c r="E28" i="9"/>
  <c r="E29" i="9" l="1"/>
  <c r="C29" i="9"/>
  <c r="D29" i="9" s="1"/>
  <c r="E30" i="9" l="1"/>
  <c r="C30" i="9"/>
  <c r="D30" i="9" s="1"/>
  <c r="C31" i="9" l="1"/>
  <c r="D31" i="9" s="1"/>
  <c r="E31" i="9"/>
  <c r="E32" i="9" l="1"/>
  <c r="C32" i="9"/>
  <c r="D32" i="9" s="1"/>
  <c r="C33" i="9" l="1"/>
  <c r="D33" i="9" s="1"/>
  <c r="E33" i="9"/>
  <c r="C34" i="9" l="1"/>
  <c r="D34" i="9" s="1"/>
  <c r="E34" i="9"/>
  <c r="C35" i="9" l="1"/>
  <c r="D35" i="9" s="1"/>
  <c r="E35" i="9"/>
  <c r="E36" i="9" l="1"/>
  <c r="C36" i="9"/>
  <c r="D36" i="9" s="1"/>
  <c r="C37" i="9" l="1"/>
  <c r="D37" i="9" s="1"/>
  <c r="E37" i="9"/>
  <c r="C38" i="9" l="1"/>
  <c r="D38" i="9" s="1"/>
  <c r="E38" i="9"/>
  <c r="C39" i="9" l="1"/>
  <c r="E39" i="9"/>
  <c r="D39" i="9" l="1"/>
  <c r="C40" i="9"/>
</calcChain>
</file>

<file path=xl/sharedStrings.xml><?xml version="1.0" encoding="utf-8"?>
<sst xmlns="http://schemas.openxmlformats.org/spreadsheetml/2006/main" count="45" uniqueCount="28">
  <si>
    <t>Ед. изм.</t>
  </si>
  <si>
    <t>Значение</t>
  </si>
  <si>
    <t>руб.</t>
  </si>
  <si>
    <t>лет</t>
  </si>
  <si>
    <t>Период</t>
  </si>
  <si>
    <t>Ставка за период</t>
  </si>
  <si>
    <t>Погашение тела кредита</t>
  </si>
  <si>
    <t>Погашение начисленных процентов</t>
  </si>
  <si>
    <t>Суммарный платеж</t>
  </si>
  <si>
    <t>Остаток основной суммы в конце периода</t>
  </si>
  <si>
    <t>Общее число периодов</t>
  </si>
  <si>
    <t>Расчет суммарных процентов, уплаченных с даты выдачи кредита</t>
  </si>
  <si>
    <t>Суммарные проценты уплаченные к заданному периоду (включительно)</t>
  </si>
  <si>
    <t>Погашение начисленных процентов (функция ПРОЦПЛАТ())</t>
  </si>
  <si>
    <t>Сумма кредита</t>
  </si>
  <si>
    <t>Срок кредита</t>
  </si>
  <si>
    <t>Ставка по кредиту в год</t>
  </si>
  <si>
    <t>Число периодов выплат в году</t>
  </si>
  <si>
    <t>Доля суммы кредита, возвращаемая за период</t>
  </si>
  <si>
    <t>Параметры кредита</t>
  </si>
  <si>
    <t>Ставка по кредиту (годовая)</t>
  </si>
  <si>
    <t>за весь период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</si>
  <si>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</si>
  <si>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</si>
  <si>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</si>
  <si>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</si>
  <si>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</si>
  <si>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Дифференцированные платежи по кредиту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</si>
</sst>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164" formatCode="_(&quot;$&quot;* #,##0.00_);_(&quot;$&quot;* \(#,##0.00\);_(&quot;$&quot;* &quot;-&quot;??_);_(@_)"/>
    <numFmt numFmtId="165" formatCode="0.0%"/>
    <numFmt numFmtId="166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4" fontId="10" fillId="0" borderId="1" xfId="0" applyNumberFormat="1" applyFont="1" applyBorder="1"/>
    <xf numFmtId="0" fontId="11" fillId="0" borderId="1" xfId="0" applyFont="1" applyBorder="1"/>
    <xf numFmtId="10" fontId="10" fillId="0" borderId="1" xfId="0" applyNumberFormat="1" applyFont="1" applyBorder="1"/>
    <xf numFmtId="4" fontId="11" fillId="0" borderId="1" xfId="0" applyNumberFormat="1" applyFont="1" applyBorder="1"/>
    <xf numFmtId="0" fontId="2" fillId="0" borderId="0" xfId="7"/>
    <xf numFmtId="165" fontId="0" fillId="0" borderId="0" xfId="8" applyNumberFormat="1" applyFont="1"/>
    <xf numFmtId="10" fontId="0" fillId="0" borderId="0" xfId="0" applyNumberFormat="1"/>
    <xf numFmtId="0" fontId="0" fillId="0" borderId="0" xfId="0" applyBorder="1"/>
    <xf numFmtId="10" fontId="10" fillId="0" borderId="0" xfId="0" applyNumberFormat="1" applyFont="1" applyBorder="1"/>
    <xf numFmtId="0" fontId="0" fillId="0" borderId="1" xfId="0" applyBorder="1" applyAlignment="1">
      <alignment wrapText="1"/>
    </xf>
    <xf numFmtId="0" fontId="2" fillId="0" borderId="1" xfId="7" applyBorder="1"/>
    <xf numFmtId="8" fontId="2" fillId="0" borderId="1" xfId="7" applyNumberFormat="1" applyBorder="1"/>
    <xf numFmtId="4" fontId="5" fillId="0" borderId="1" xfId="7" applyNumberFormat="1" applyFont="1" applyBorder="1"/>
    <xf numFmtId="0" fontId="5" fillId="0" borderId="1" xfId="7" applyFont="1" applyBorder="1" applyAlignment="1">
      <alignment vertical="top"/>
    </xf>
    <xf numFmtId="0" fontId="5" fillId="0" borderId="1" xfId="7" applyFont="1" applyBorder="1" applyAlignment="1">
      <alignment vertical="top" wrapText="1"/>
    </xf>
    <xf numFmtId="4" fontId="2" fillId="0" borderId="1" xfId="7" applyNumberFormat="1" applyBorder="1"/>
    <xf numFmtId="0" fontId="2" fillId="0" borderId="0" xfId="7" applyFill="1"/>
    <xf numFmtId="0" fontId="12" fillId="0" borderId="1" xfId="7" applyFont="1" applyFill="1" applyBorder="1" applyAlignment="1">
      <alignment horizontal="right"/>
    </xf>
    <xf numFmtId="166" fontId="0" fillId="0" borderId="1" xfId="0" applyNumberFormat="1" applyBorder="1"/>
    <xf numFmtId="0" fontId="1" fillId="0" borderId="0" xfId="7" applyFont="1"/>
    <xf numFmtId="0" fontId="14" fillId="3" borderId="0" xfId="1" applyFont="1" applyFill="1" applyAlignment="1">
      <alignment vertical="center" wrapText="1"/>
    </xf>
    <xf numFmtId="0" fontId="13" fillId="2" borderId="0" xfId="4" applyFont="1" applyFill="1" applyAlignment="1" applyProtection="1">
      <alignment horizontal="center" vertical="center"/>
    </xf>
    <xf numFmtId="0" fontId="13" fillId="2" borderId="0" xfId="4" applyFont="1" applyFill="1" applyAlignment="1" applyProtection="1">
      <alignment vertical="center"/>
    </xf>
    <xf numFmtId="0" fontId="17" fillId="4" borderId="0" xfId="0" applyFont="1" applyFill="1" applyAlignment="1"/>
    <xf numFmtId="0" fontId="18" fillId="4" borderId="0" xfId="0" applyFont="1" applyFill="1" applyAlignment="1">
      <alignment vertical="center"/>
    </xf>
    <xf numFmtId="0" fontId="16" fillId="4" borderId="0" xfId="10" applyFill="1" applyAlignment="1"/>
  </cellXfs>
  <cellStyles count="11">
    <cellStyle name="Currency_TapePivot" xfId="3"/>
    <cellStyle name="Normal_ALLOC1" xfId="9"/>
    <cellStyle name="Гиперссылка" xfId="10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Обычный 5" xfId="7"/>
    <cellStyle name="Процентный 2" xfId="8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Погашение</a:t>
            </a:r>
            <a:r>
              <a:rPr lang="ru-RU" sz="1400" baseline="0"/>
              <a:t> кредита д</a:t>
            </a:r>
            <a:r>
              <a:rPr lang="ru-RU" sz="1400"/>
              <a:t>ифференцированными платежами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Лист1!$B$14</c:f>
              <c:strCache>
                <c:ptCount val="1"/>
                <c:pt idx="0">
                  <c:v>Погашение тела кредита</c:v>
                </c:pt>
              </c:strCache>
            </c:strRef>
          </c:tx>
          <c:invertIfNegative val="0"/>
          <c:cat>
            <c:numRef>
              <c:f>Лист1!$A$16:$A$39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Лист1!$B$16:$B$39</c:f>
              <c:numCache>
                <c:formatCode>"р."#,##0.00_);[Red]\("р."#,##0.00\)</c:formatCode>
                <c:ptCount val="24"/>
                <c:pt idx="0">
                  <c:v>6250</c:v>
                </c:pt>
                <c:pt idx="1">
                  <c:v>6250</c:v>
                </c:pt>
                <c:pt idx="2">
                  <c:v>6250</c:v>
                </c:pt>
                <c:pt idx="3">
                  <c:v>6250</c:v>
                </c:pt>
                <c:pt idx="4">
                  <c:v>6250</c:v>
                </c:pt>
                <c:pt idx="5">
                  <c:v>6250</c:v>
                </c:pt>
                <c:pt idx="6">
                  <c:v>6250</c:v>
                </c:pt>
                <c:pt idx="7">
                  <c:v>6250</c:v>
                </c:pt>
                <c:pt idx="8">
                  <c:v>6250</c:v>
                </c:pt>
                <c:pt idx="9">
                  <c:v>6250</c:v>
                </c:pt>
                <c:pt idx="10">
                  <c:v>6250</c:v>
                </c:pt>
                <c:pt idx="11">
                  <c:v>6250</c:v>
                </c:pt>
                <c:pt idx="12">
                  <c:v>6250</c:v>
                </c:pt>
                <c:pt idx="13">
                  <c:v>6250</c:v>
                </c:pt>
                <c:pt idx="14">
                  <c:v>6250</c:v>
                </c:pt>
                <c:pt idx="15">
                  <c:v>6250</c:v>
                </c:pt>
                <c:pt idx="16">
                  <c:v>6250</c:v>
                </c:pt>
                <c:pt idx="17">
                  <c:v>6250</c:v>
                </c:pt>
                <c:pt idx="18">
                  <c:v>6250</c:v>
                </c:pt>
                <c:pt idx="19">
                  <c:v>6250</c:v>
                </c:pt>
                <c:pt idx="20">
                  <c:v>6250</c:v>
                </c:pt>
                <c:pt idx="21">
                  <c:v>6250</c:v>
                </c:pt>
                <c:pt idx="22">
                  <c:v>6250</c:v>
                </c:pt>
                <c:pt idx="23">
                  <c:v>6250</c:v>
                </c:pt>
              </c:numCache>
            </c:numRef>
          </c:val>
        </c:ser>
        <c:ser>
          <c:idx val="1"/>
          <c:order val="1"/>
          <c:tx>
            <c:strRef>
              <c:f>Лист1!$C$14</c:f>
              <c:strCache>
                <c:ptCount val="1"/>
                <c:pt idx="0">
                  <c:v>Погашение начисленных процентов</c:v>
                </c:pt>
              </c:strCache>
            </c:strRef>
          </c:tx>
          <c:invertIfNegative val="0"/>
          <c:cat>
            <c:numRef>
              <c:f>Лист1!$A$16:$A$39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Лист1!$C$16:$C$39</c:f>
              <c:numCache>
                <c:formatCode>"р."#,##0.00_);[Red]\("р."#,##0.00\)</c:formatCode>
                <c:ptCount val="24"/>
                <c:pt idx="0">
                  <c:v>1500</c:v>
                </c:pt>
                <c:pt idx="1">
                  <c:v>1437.5</c:v>
                </c:pt>
                <c:pt idx="2">
                  <c:v>1375</c:v>
                </c:pt>
                <c:pt idx="3">
                  <c:v>1312.5</c:v>
                </c:pt>
                <c:pt idx="4">
                  <c:v>1250</c:v>
                </c:pt>
                <c:pt idx="5">
                  <c:v>1187.5</c:v>
                </c:pt>
                <c:pt idx="6">
                  <c:v>1125</c:v>
                </c:pt>
                <c:pt idx="7">
                  <c:v>1062.5</c:v>
                </c:pt>
                <c:pt idx="8">
                  <c:v>1000</c:v>
                </c:pt>
                <c:pt idx="9">
                  <c:v>937.5</c:v>
                </c:pt>
                <c:pt idx="10">
                  <c:v>875</c:v>
                </c:pt>
                <c:pt idx="11">
                  <c:v>812.5</c:v>
                </c:pt>
                <c:pt idx="12">
                  <c:v>750</c:v>
                </c:pt>
                <c:pt idx="13">
                  <c:v>687.5</c:v>
                </c:pt>
                <c:pt idx="14">
                  <c:v>625</c:v>
                </c:pt>
                <c:pt idx="15">
                  <c:v>562.5</c:v>
                </c:pt>
                <c:pt idx="16">
                  <c:v>500</c:v>
                </c:pt>
                <c:pt idx="17">
                  <c:v>437.5</c:v>
                </c:pt>
                <c:pt idx="18">
                  <c:v>375</c:v>
                </c:pt>
                <c:pt idx="19">
                  <c:v>312.5</c:v>
                </c:pt>
                <c:pt idx="20">
                  <c:v>250</c:v>
                </c:pt>
                <c:pt idx="21">
                  <c:v>187.5</c:v>
                </c:pt>
                <c:pt idx="22">
                  <c:v>125</c:v>
                </c:pt>
                <c:pt idx="23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17696"/>
        <c:axId val="99011584"/>
      </c:barChart>
      <c:catAx>
        <c:axId val="699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011584"/>
        <c:crosses val="autoZero"/>
        <c:auto val="1"/>
        <c:lblAlgn val="ctr"/>
        <c:lblOffset val="100"/>
        <c:noMultiLvlLbl val="0"/>
      </c:catAx>
      <c:valAx>
        <c:axId val="990115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9917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6</xdr:row>
      <xdr:rowOff>23812</xdr:rowOff>
    </xdr:from>
    <xdr:to>
      <xdr:col>12</xdr:col>
      <xdr:colOff>495299</xdr:colOff>
      <xdr:row>25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56;&#1077;&#1096;&#1077;&#1085;&#1080;&#1103;/&#1051;&#1080;&#1079;&#1080;&#1085;&#1075;/_&#1060;&#1080;&#1085;&#1072;&#1085;&#1089;&#1086;&#1074;&#1072;&#1103;%20&#1084;&#1086;&#1076;&#1077;&#1083;&#1100;%20(&#1051;&#1080;&#1079;&#1080;&#1085;&#1075;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НалогИмущ"/>
      <sheetName val="ДКП"/>
      <sheetName val="Кредит"/>
      <sheetName val="БДДС"/>
      <sheetName val="Списки"/>
      <sheetName val="Лизинг или кредит"/>
    </sheetNames>
    <sheetDataSet>
      <sheetData sheetId="0">
        <row r="11">
          <cell r="B11">
            <v>9500000</v>
          </cell>
        </row>
        <row r="18">
          <cell r="B18">
            <v>120</v>
          </cell>
        </row>
        <row r="22">
          <cell r="B22">
            <v>2.9700000000000001E-2</v>
          </cell>
        </row>
        <row r="27">
          <cell r="B27">
            <v>41888</v>
          </cell>
        </row>
        <row r="31">
          <cell r="B31">
            <v>79166.666666666672</v>
          </cell>
        </row>
        <row r="38">
          <cell r="B38">
            <v>11210000</v>
          </cell>
        </row>
      </sheetData>
      <sheetData sheetId="1">
        <row r="4">
          <cell r="F4">
            <v>17344.099999999999</v>
          </cell>
          <cell r="G4">
            <v>33630</v>
          </cell>
        </row>
        <row r="5">
          <cell r="F5">
            <v>17198.96</v>
          </cell>
          <cell r="G5">
            <v>0</v>
          </cell>
        </row>
        <row r="6">
          <cell r="F6">
            <v>17053.82</v>
          </cell>
          <cell r="G6">
            <v>0</v>
          </cell>
        </row>
        <row r="7">
          <cell r="F7">
            <v>16908.68</v>
          </cell>
          <cell r="G7">
            <v>0</v>
          </cell>
        </row>
        <row r="8">
          <cell r="F8">
            <v>16763.54</v>
          </cell>
          <cell r="G8">
            <v>0</v>
          </cell>
        </row>
        <row r="9">
          <cell r="F9">
            <v>16618.400000000001</v>
          </cell>
          <cell r="G9">
            <v>0</v>
          </cell>
        </row>
        <row r="10">
          <cell r="F10">
            <v>16473.259999999998</v>
          </cell>
          <cell r="G10">
            <v>0</v>
          </cell>
        </row>
        <row r="11">
          <cell r="F11">
            <v>16328.13</v>
          </cell>
          <cell r="G11">
            <v>0</v>
          </cell>
        </row>
        <row r="12">
          <cell r="F12">
            <v>16182.99</v>
          </cell>
          <cell r="G12">
            <v>0</v>
          </cell>
        </row>
        <row r="13">
          <cell r="F13">
            <v>16037.85</v>
          </cell>
          <cell r="G13">
            <v>0</v>
          </cell>
        </row>
        <row r="14">
          <cell r="F14">
            <v>15892.71</v>
          </cell>
          <cell r="G14">
            <v>0</v>
          </cell>
        </row>
        <row r="15">
          <cell r="F15">
            <v>15747.57</v>
          </cell>
          <cell r="G15">
            <v>0</v>
          </cell>
        </row>
        <row r="16">
          <cell r="F16">
            <v>15602.43</v>
          </cell>
          <cell r="G16">
            <v>30267</v>
          </cell>
        </row>
        <row r="17">
          <cell r="F17">
            <v>15457.29</v>
          </cell>
          <cell r="G17">
            <v>0</v>
          </cell>
        </row>
        <row r="18">
          <cell r="F18">
            <v>15312.15</v>
          </cell>
          <cell r="G18">
            <v>0</v>
          </cell>
        </row>
        <row r="19">
          <cell r="F19">
            <v>15167.01</v>
          </cell>
          <cell r="G19">
            <v>0</v>
          </cell>
        </row>
        <row r="20">
          <cell r="F20">
            <v>15021.88</v>
          </cell>
          <cell r="G20">
            <v>0</v>
          </cell>
        </row>
        <row r="21">
          <cell r="F21">
            <v>14876.74</v>
          </cell>
          <cell r="G21">
            <v>0</v>
          </cell>
        </row>
        <row r="22">
          <cell r="F22">
            <v>14731.6</v>
          </cell>
          <cell r="G22">
            <v>0</v>
          </cell>
        </row>
        <row r="23">
          <cell r="F23">
            <v>14586.46</v>
          </cell>
          <cell r="G23">
            <v>0</v>
          </cell>
        </row>
        <row r="24">
          <cell r="F24">
            <v>14441.32</v>
          </cell>
          <cell r="G24">
            <v>0</v>
          </cell>
        </row>
        <row r="25">
          <cell r="F25">
            <v>14296.18</v>
          </cell>
          <cell r="G25">
            <v>0</v>
          </cell>
        </row>
        <row r="26">
          <cell r="F26">
            <v>14151.04</v>
          </cell>
          <cell r="G26">
            <v>0</v>
          </cell>
        </row>
        <row r="27">
          <cell r="F27">
            <v>14005.9</v>
          </cell>
          <cell r="G27">
            <v>0</v>
          </cell>
        </row>
        <row r="28">
          <cell r="F28">
            <v>13860.76</v>
          </cell>
          <cell r="G28">
            <v>26904</v>
          </cell>
        </row>
        <row r="29">
          <cell r="F29">
            <v>13715.63</v>
          </cell>
          <cell r="G29">
            <v>0</v>
          </cell>
        </row>
        <row r="30">
          <cell r="F30">
            <v>13570.49</v>
          </cell>
          <cell r="G30">
            <v>0</v>
          </cell>
        </row>
        <row r="31">
          <cell r="F31">
            <v>13425.35</v>
          </cell>
          <cell r="G31">
            <v>0</v>
          </cell>
        </row>
        <row r="32">
          <cell r="F32">
            <v>13280.21</v>
          </cell>
          <cell r="G32">
            <v>0</v>
          </cell>
        </row>
        <row r="33">
          <cell r="F33">
            <v>13135.07</v>
          </cell>
          <cell r="G33">
            <v>0</v>
          </cell>
        </row>
        <row r="34">
          <cell r="F34">
            <v>12989.93</v>
          </cell>
          <cell r="G34">
            <v>0</v>
          </cell>
        </row>
        <row r="35">
          <cell r="F35">
            <v>12844.79</v>
          </cell>
          <cell r="G35">
            <v>0</v>
          </cell>
        </row>
        <row r="36">
          <cell r="F36">
            <v>12699.65</v>
          </cell>
          <cell r="G36">
            <v>0</v>
          </cell>
        </row>
        <row r="37">
          <cell r="F37">
            <v>12554.51</v>
          </cell>
          <cell r="G37">
            <v>0</v>
          </cell>
        </row>
        <row r="38">
          <cell r="F38">
            <v>12409.38</v>
          </cell>
          <cell r="G38">
            <v>0</v>
          </cell>
        </row>
        <row r="39">
          <cell r="F39">
            <v>12264.24</v>
          </cell>
          <cell r="G39">
            <v>0</v>
          </cell>
        </row>
        <row r="40">
          <cell r="F40">
            <v>12119.1</v>
          </cell>
          <cell r="G40">
            <v>23541</v>
          </cell>
        </row>
        <row r="41">
          <cell r="F41">
            <v>11973.96</v>
          </cell>
          <cell r="G41">
            <v>0</v>
          </cell>
        </row>
        <row r="42">
          <cell r="F42">
            <v>11828.82</v>
          </cell>
          <cell r="G42">
            <v>0</v>
          </cell>
        </row>
        <row r="43">
          <cell r="F43">
            <v>11683.68</v>
          </cell>
          <cell r="G43">
            <v>0</v>
          </cell>
        </row>
        <row r="44">
          <cell r="F44">
            <v>11538.54</v>
          </cell>
          <cell r="G44">
            <v>0</v>
          </cell>
        </row>
        <row r="45">
          <cell r="F45">
            <v>11393.4</v>
          </cell>
          <cell r="G45">
            <v>0</v>
          </cell>
        </row>
        <row r="46">
          <cell r="F46">
            <v>11248.26</v>
          </cell>
          <cell r="G46">
            <v>0</v>
          </cell>
        </row>
        <row r="47">
          <cell r="F47">
            <v>11103.13</v>
          </cell>
          <cell r="G47">
            <v>0</v>
          </cell>
        </row>
        <row r="48">
          <cell r="F48">
            <v>10957.99</v>
          </cell>
          <cell r="G48">
            <v>0</v>
          </cell>
        </row>
        <row r="49">
          <cell r="F49">
            <v>10812.85</v>
          </cell>
          <cell r="G49">
            <v>0</v>
          </cell>
        </row>
        <row r="50">
          <cell r="F50">
            <v>10667.71</v>
          </cell>
          <cell r="G50">
            <v>0</v>
          </cell>
        </row>
        <row r="51">
          <cell r="F51">
            <v>10522.57</v>
          </cell>
          <cell r="G51">
            <v>0</v>
          </cell>
        </row>
        <row r="52">
          <cell r="F52">
            <v>10377.43</v>
          </cell>
          <cell r="G52">
            <v>20178</v>
          </cell>
        </row>
        <row r="53">
          <cell r="F53">
            <v>10232.290000000001</v>
          </cell>
          <cell r="G53">
            <v>0</v>
          </cell>
        </row>
        <row r="54">
          <cell r="F54">
            <v>10087.15</v>
          </cell>
          <cell r="G54">
            <v>0</v>
          </cell>
        </row>
        <row r="55">
          <cell r="F55">
            <v>9942.01</v>
          </cell>
          <cell r="G55">
            <v>0</v>
          </cell>
        </row>
        <row r="56">
          <cell r="F56">
            <v>9796.8799999999992</v>
          </cell>
          <cell r="G56">
            <v>0</v>
          </cell>
        </row>
        <row r="57">
          <cell r="F57">
            <v>9651.74</v>
          </cell>
          <cell r="G57">
            <v>0</v>
          </cell>
        </row>
        <row r="58">
          <cell r="F58">
            <v>9506.6</v>
          </cell>
          <cell r="G58">
            <v>0</v>
          </cell>
        </row>
        <row r="59">
          <cell r="F59">
            <v>9361.4599999999991</v>
          </cell>
          <cell r="G59">
            <v>0</v>
          </cell>
        </row>
        <row r="60">
          <cell r="F60">
            <v>9216.32</v>
          </cell>
          <cell r="G60">
            <v>0</v>
          </cell>
        </row>
        <row r="61">
          <cell r="F61">
            <v>9071.18</v>
          </cell>
          <cell r="G61">
            <v>0</v>
          </cell>
        </row>
        <row r="62">
          <cell r="F62">
            <v>8926.0400000000009</v>
          </cell>
          <cell r="G62">
            <v>0</v>
          </cell>
        </row>
        <row r="63">
          <cell r="F63">
            <v>8780.9</v>
          </cell>
          <cell r="G63">
            <v>0</v>
          </cell>
        </row>
        <row r="64">
          <cell r="F64">
            <v>8635.76</v>
          </cell>
          <cell r="G64">
            <v>16815</v>
          </cell>
        </row>
        <row r="65">
          <cell r="F65">
            <v>8490.6299999999992</v>
          </cell>
          <cell r="G65">
            <v>0</v>
          </cell>
        </row>
        <row r="66">
          <cell r="F66">
            <v>8345.49</v>
          </cell>
          <cell r="G66">
            <v>0</v>
          </cell>
        </row>
        <row r="67">
          <cell r="F67">
            <v>8200.35</v>
          </cell>
          <cell r="G67">
            <v>0</v>
          </cell>
        </row>
        <row r="68">
          <cell r="F68">
            <v>8055.21</v>
          </cell>
          <cell r="G68">
            <v>0</v>
          </cell>
        </row>
        <row r="69">
          <cell r="F69">
            <v>7910.07</v>
          </cell>
          <cell r="G69">
            <v>0</v>
          </cell>
        </row>
        <row r="70">
          <cell r="F70">
            <v>7764.93</v>
          </cell>
          <cell r="G70">
            <v>0</v>
          </cell>
        </row>
        <row r="71">
          <cell r="F71">
            <v>7619.79</v>
          </cell>
          <cell r="G71">
            <v>0</v>
          </cell>
        </row>
        <row r="72">
          <cell r="F72">
            <v>7474.65</v>
          </cell>
          <cell r="G72">
            <v>0</v>
          </cell>
        </row>
        <row r="73">
          <cell r="F73">
            <v>7329.51</v>
          </cell>
          <cell r="G73">
            <v>0</v>
          </cell>
        </row>
        <row r="74">
          <cell r="F74">
            <v>7184.38</v>
          </cell>
          <cell r="G74">
            <v>0</v>
          </cell>
        </row>
        <row r="75">
          <cell r="F75">
            <v>7039.24</v>
          </cell>
          <cell r="G75">
            <v>0</v>
          </cell>
        </row>
        <row r="76">
          <cell r="F76">
            <v>6894.1</v>
          </cell>
          <cell r="G76">
            <v>13452</v>
          </cell>
        </row>
        <row r="77">
          <cell r="F77">
            <v>6748.96</v>
          </cell>
          <cell r="G77">
            <v>0</v>
          </cell>
        </row>
        <row r="78">
          <cell r="F78">
            <v>6603.82</v>
          </cell>
          <cell r="G78">
            <v>0</v>
          </cell>
        </row>
        <row r="79">
          <cell r="F79">
            <v>6458.68</v>
          </cell>
          <cell r="G79">
            <v>0</v>
          </cell>
        </row>
        <row r="80">
          <cell r="F80">
            <v>6313.54</v>
          </cell>
          <cell r="G80">
            <v>0</v>
          </cell>
        </row>
        <row r="81">
          <cell r="F81">
            <v>6168.4</v>
          </cell>
          <cell r="G81">
            <v>0</v>
          </cell>
        </row>
        <row r="82">
          <cell r="F82">
            <v>6023.26</v>
          </cell>
          <cell r="G82">
            <v>0</v>
          </cell>
        </row>
        <row r="83">
          <cell r="F83">
            <v>5878.13</v>
          </cell>
          <cell r="G83">
            <v>0</v>
          </cell>
        </row>
        <row r="84">
          <cell r="F84">
            <v>5732.99</v>
          </cell>
          <cell r="G84">
            <v>0</v>
          </cell>
        </row>
        <row r="85">
          <cell r="F85">
            <v>5587.85</v>
          </cell>
          <cell r="G85">
            <v>0</v>
          </cell>
        </row>
        <row r="86">
          <cell r="F86">
            <v>5442.71</v>
          </cell>
          <cell r="G86">
            <v>0</v>
          </cell>
        </row>
        <row r="87">
          <cell r="F87">
            <v>5297.57</v>
          </cell>
          <cell r="G87">
            <v>0</v>
          </cell>
        </row>
        <row r="88">
          <cell r="F88">
            <v>5152.43</v>
          </cell>
          <cell r="G88">
            <v>10089</v>
          </cell>
        </row>
        <row r="89">
          <cell r="F89">
            <v>5007.29</v>
          </cell>
          <cell r="G89">
            <v>0</v>
          </cell>
        </row>
        <row r="90">
          <cell r="F90">
            <v>4862.1499999999996</v>
          </cell>
          <cell r="G90">
            <v>0</v>
          </cell>
        </row>
        <row r="91">
          <cell r="F91">
            <v>4717.01</v>
          </cell>
          <cell r="G91">
            <v>0</v>
          </cell>
        </row>
        <row r="92">
          <cell r="F92">
            <v>4571.88</v>
          </cell>
          <cell r="G92">
            <v>0</v>
          </cell>
        </row>
        <row r="93">
          <cell r="F93">
            <v>4426.74</v>
          </cell>
          <cell r="G93">
            <v>0</v>
          </cell>
        </row>
        <row r="94">
          <cell r="F94">
            <v>4281.6000000000004</v>
          </cell>
          <cell r="G94">
            <v>0</v>
          </cell>
        </row>
        <row r="95">
          <cell r="F95">
            <v>4136.46</v>
          </cell>
          <cell r="G95">
            <v>0</v>
          </cell>
        </row>
        <row r="96">
          <cell r="F96">
            <v>3991.32</v>
          </cell>
          <cell r="G96">
            <v>0</v>
          </cell>
        </row>
        <row r="97">
          <cell r="F97">
            <v>3846.18</v>
          </cell>
          <cell r="G97">
            <v>0</v>
          </cell>
        </row>
        <row r="98">
          <cell r="F98">
            <v>3701.04</v>
          </cell>
          <cell r="G98">
            <v>0</v>
          </cell>
        </row>
        <row r="99">
          <cell r="F99">
            <v>3555.9</v>
          </cell>
          <cell r="G99">
            <v>0</v>
          </cell>
        </row>
        <row r="100">
          <cell r="F100">
            <v>3410.76</v>
          </cell>
          <cell r="G100">
            <v>6726</v>
          </cell>
        </row>
        <row r="101">
          <cell r="F101">
            <v>3265.63</v>
          </cell>
          <cell r="G101">
            <v>0</v>
          </cell>
        </row>
        <row r="102">
          <cell r="F102">
            <v>3120.49</v>
          </cell>
          <cell r="G102">
            <v>0</v>
          </cell>
        </row>
        <row r="103">
          <cell r="F103">
            <v>2975.35</v>
          </cell>
          <cell r="G103">
            <v>0</v>
          </cell>
        </row>
        <row r="104">
          <cell r="F104">
            <v>2830.21</v>
          </cell>
          <cell r="G104">
            <v>0</v>
          </cell>
        </row>
        <row r="105">
          <cell r="F105">
            <v>2685.07</v>
          </cell>
          <cell r="G105">
            <v>0</v>
          </cell>
        </row>
        <row r="106">
          <cell r="F106">
            <v>2539.9299999999998</v>
          </cell>
          <cell r="G106">
            <v>0</v>
          </cell>
        </row>
        <row r="107">
          <cell r="F107">
            <v>2394.79</v>
          </cell>
          <cell r="G107">
            <v>0</v>
          </cell>
        </row>
        <row r="108">
          <cell r="F108">
            <v>2249.65</v>
          </cell>
          <cell r="G108">
            <v>0</v>
          </cell>
        </row>
        <row r="109">
          <cell r="F109">
            <v>2104.5100000000002</v>
          </cell>
          <cell r="G109">
            <v>0</v>
          </cell>
        </row>
        <row r="110">
          <cell r="F110">
            <v>1959.38</v>
          </cell>
          <cell r="G110">
            <v>0</v>
          </cell>
        </row>
        <row r="111">
          <cell r="F111">
            <v>1814.24</v>
          </cell>
          <cell r="G111">
            <v>0</v>
          </cell>
        </row>
        <row r="112">
          <cell r="F112">
            <v>1669.1</v>
          </cell>
          <cell r="G112">
            <v>3363</v>
          </cell>
        </row>
        <row r="113">
          <cell r="F113">
            <v>1523.96</v>
          </cell>
          <cell r="G113">
            <v>0</v>
          </cell>
        </row>
        <row r="114">
          <cell r="F114">
            <v>1378.82</v>
          </cell>
          <cell r="G114">
            <v>0</v>
          </cell>
        </row>
        <row r="115">
          <cell r="F115">
            <v>1233.68</v>
          </cell>
          <cell r="G115">
            <v>0</v>
          </cell>
        </row>
        <row r="116">
          <cell r="F116">
            <v>1088.54</v>
          </cell>
          <cell r="G116">
            <v>0</v>
          </cell>
        </row>
        <row r="117">
          <cell r="F117">
            <v>943.4</v>
          </cell>
          <cell r="G117">
            <v>0</v>
          </cell>
        </row>
        <row r="118">
          <cell r="F118">
            <v>798.26</v>
          </cell>
          <cell r="G118">
            <v>0</v>
          </cell>
        </row>
        <row r="119">
          <cell r="F119">
            <v>653.12</v>
          </cell>
          <cell r="G119">
            <v>0</v>
          </cell>
        </row>
        <row r="120">
          <cell r="F120">
            <v>507.99</v>
          </cell>
          <cell r="G120">
            <v>0</v>
          </cell>
        </row>
        <row r="121">
          <cell r="F121">
            <v>362.85</v>
          </cell>
          <cell r="G121">
            <v>0</v>
          </cell>
        </row>
        <row r="122">
          <cell r="F122">
            <v>217.71</v>
          </cell>
          <cell r="G122">
            <v>0</v>
          </cell>
        </row>
        <row r="123">
          <cell r="F123">
            <v>72.569999999999993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0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F142">
            <v>0</v>
          </cell>
          <cell r="G142">
            <v>0</v>
          </cell>
        </row>
        <row r="143">
          <cell r="F143">
            <v>0</v>
          </cell>
          <cell r="G143">
            <v>0</v>
          </cell>
        </row>
      </sheetData>
      <sheetData sheetId="2"/>
      <sheetData sheetId="3"/>
      <sheetData sheetId="4"/>
      <sheetData sheetId="5">
        <row r="2">
          <cell r="A2" t="str">
            <v>Рубли</v>
          </cell>
          <cell r="C2" t="str">
            <v>Лизингодателя</v>
          </cell>
        </row>
        <row r="3">
          <cell r="A3" t="str">
            <v>Доллары</v>
          </cell>
          <cell r="C3" t="str">
            <v>Лизингополучателя</v>
          </cell>
        </row>
        <row r="4">
          <cell r="A4" t="str">
            <v>Евро</v>
          </cell>
          <cell r="F4">
            <v>2.1999999999999999E-2</v>
          </cell>
        </row>
        <row r="5">
          <cell r="A5" t="str">
            <v>Фунты Стерлингов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ifferencirovannye-platezhi-po-kreditu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1"/>
  <sheetViews>
    <sheetView tabSelected="1" workbookViewId="0">
      <selection activeCell="E8" sqref="E8"/>
    </sheetView>
  </sheetViews>
  <sheetFormatPr defaultRowHeight="15" x14ac:dyDescent="0.25"/>
  <cols>
    <col min="1" max="1" width="24.42578125" style="9" customWidth="1"/>
    <col min="2" max="2" width="13.7109375" style="9" bestFit="1" customWidth="1"/>
    <col min="3" max="3" width="15.5703125" style="9" customWidth="1"/>
    <col min="4" max="4" width="13.5703125" style="9" customWidth="1"/>
    <col min="5" max="5" width="18.5703125" style="9" customWidth="1"/>
    <col min="6" max="6" width="24.42578125" style="9" bestFit="1" customWidth="1"/>
    <col min="7" max="7" width="9.140625" style="9"/>
    <col min="8" max="9" width="24.7109375" style="9" bestFit="1" customWidth="1"/>
    <col min="10" max="10" width="11.7109375" style="9" customWidth="1"/>
    <col min="11" max="269" width="9.140625" style="9"/>
    <col min="270" max="270" width="10" style="9" customWidth="1"/>
    <col min="271" max="350" width="9.140625" style="9"/>
    <col min="351" max="351" width="8.5703125" style="9" customWidth="1"/>
    <col min="352" max="16384" width="9.140625" style="9"/>
  </cols>
  <sheetData>
    <row r="1" spans="1:10" ht="26.25" x14ac:dyDescent="0.25">
      <c r="A1" s="27" t="s">
        <v>25</v>
      </c>
      <c r="B1" s="27"/>
      <c r="C1" s="27"/>
      <c r="D1" s="27"/>
      <c r="E1" s="27"/>
    </row>
    <row r="2" spans="1:10" ht="15.75" x14ac:dyDescent="0.25">
      <c r="A2" s="30" t="s">
        <v>26</v>
      </c>
      <c r="B2" s="28"/>
      <c r="C2" s="28"/>
      <c r="D2" s="28"/>
      <c r="E2" s="28"/>
    </row>
    <row r="3" spans="1:10" ht="18.75" x14ac:dyDescent="0.25">
      <c r="A3" s="29" t="s">
        <v>27</v>
      </c>
      <c r="B3" s="29"/>
      <c r="C3" s="29"/>
      <c r="D3" s="29"/>
      <c r="E3" s="29"/>
    </row>
    <row r="4" spans="1:10" x14ac:dyDescent="0.25">
      <c r="A4" s="3" t="s">
        <v>19</v>
      </c>
      <c r="B4" s="3" t="s">
        <v>0</v>
      </c>
      <c r="C4" s="3" t="s">
        <v>1</v>
      </c>
      <c r="J4" s="11"/>
    </row>
    <row r="5" spans="1:10" x14ac:dyDescent="0.25">
      <c r="A5" s="4" t="s">
        <v>14</v>
      </c>
      <c r="B5" s="4" t="s">
        <v>2</v>
      </c>
      <c r="C5" s="5">
        <v>150000</v>
      </c>
      <c r="J5"/>
    </row>
    <row r="6" spans="1:10" x14ac:dyDescent="0.25">
      <c r="A6" s="4" t="s">
        <v>15</v>
      </c>
      <c r="B6" s="4" t="s">
        <v>3</v>
      </c>
      <c r="C6" s="6">
        <v>2</v>
      </c>
      <c r="J6"/>
    </row>
    <row r="7" spans="1:10" x14ac:dyDescent="0.25">
      <c r="A7" s="4" t="s">
        <v>20</v>
      </c>
      <c r="B7" s="4"/>
      <c r="C7" s="7">
        <v>0.12</v>
      </c>
      <c r="J7"/>
    </row>
    <row r="8" spans="1:10" x14ac:dyDescent="0.25">
      <c r="A8" s="4" t="s">
        <v>17</v>
      </c>
      <c r="B8" s="4"/>
      <c r="C8" s="6">
        <v>12</v>
      </c>
      <c r="H8"/>
      <c r="I8"/>
      <c r="J8"/>
    </row>
    <row r="9" spans="1:10" x14ac:dyDescent="0.25">
      <c r="A9" s="4" t="s">
        <v>10</v>
      </c>
      <c r="B9" s="4"/>
      <c r="C9" s="6">
        <f>C8*C6</f>
        <v>24</v>
      </c>
      <c r="D9" s="22" t="str">
        <f>IF(C9&lt;&gt;MAX(A15:A40),"Число строк в таблице ниже должно быть ="&amp;C9,"ОК")</f>
        <v>ОК</v>
      </c>
      <c r="E9" s="21"/>
      <c r="F9" s="21"/>
      <c r="H9"/>
      <c r="I9"/>
      <c r="J9"/>
    </row>
    <row r="10" spans="1:10" x14ac:dyDescent="0.25">
      <c r="A10" s="4" t="s">
        <v>5</v>
      </c>
      <c r="B10" s="4"/>
      <c r="C10" s="7">
        <f>C7/C8</f>
        <v>0.01</v>
      </c>
      <c r="H10"/>
      <c r="I10"/>
      <c r="J10"/>
    </row>
    <row r="11" spans="1:10" ht="30" x14ac:dyDescent="0.25">
      <c r="A11" s="14" t="s">
        <v>18</v>
      </c>
      <c r="B11" s="4" t="s">
        <v>2</v>
      </c>
      <c r="C11" s="8">
        <f>C5/C6/C8</f>
        <v>6250</v>
      </c>
      <c r="H11"/>
      <c r="I11"/>
      <c r="J11"/>
    </row>
    <row r="12" spans="1:10" x14ac:dyDescent="0.25">
      <c r="A12" s="12"/>
      <c r="B12" s="12"/>
      <c r="C12" s="13"/>
    </row>
    <row r="13" spans="1:10" x14ac:dyDescent="0.25">
      <c r="A13" s="12"/>
      <c r="B13" s="12"/>
      <c r="C13" s="13"/>
    </row>
    <row r="14" spans="1:10" ht="45" x14ac:dyDescent="0.25">
      <c r="A14" s="18" t="s">
        <v>4</v>
      </c>
      <c r="B14" s="19" t="s">
        <v>6</v>
      </c>
      <c r="C14" s="19" t="s">
        <v>7</v>
      </c>
      <c r="D14" s="19" t="s">
        <v>8</v>
      </c>
      <c r="E14" s="19" t="s">
        <v>9</v>
      </c>
      <c r="F14" s="19" t="s">
        <v>13</v>
      </c>
    </row>
    <row r="15" spans="1:10" x14ac:dyDescent="0.25">
      <c r="A15" s="15">
        <v>0</v>
      </c>
      <c r="B15" s="16"/>
      <c r="C15" s="15"/>
      <c r="D15" s="16">
        <f>-E15</f>
        <v>-150000</v>
      </c>
      <c r="E15" s="16">
        <f>C5</f>
        <v>150000</v>
      </c>
      <c r="F15" s="15"/>
    </row>
    <row r="16" spans="1:10" x14ac:dyDescent="0.25">
      <c r="A16" s="15">
        <v>1</v>
      </c>
      <c r="B16" s="16">
        <f>$C$11</f>
        <v>6250</v>
      </c>
      <c r="C16" s="16">
        <f>$C$10*E15</f>
        <v>1500</v>
      </c>
      <c r="D16" s="16">
        <f>B16+C16</f>
        <v>7750</v>
      </c>
      <c r="E16" s="16">
        <f>E15-B16</f>
        <v>143750</v>
      </c>
      <c r="F16" s="20">
        <f>ISPMT($C$10,A16-1,$C$8*$C$6,-$C$5)</f>
        <v>1500</v>
      </c>
    </row>
    <row r="17" spans="1:6" x14ac:dyDescent="0.25">
      <c r="A17" s="15">
        <v>2</v>
      </c>
      <c r="B17" s="16">
        <f t="shared" ref="B17:B39" si="0">$C$11</f>
        <v>6250</v>
      </c>
      <c r="C17" s="16">
        <f t="shared" ref="C17:C39" si="1">$C$10*E16</f>
        <v>1437.5</v>
      </c>
      <c r="D17" s="16">
        <f t="shared" ref="D17:D28" si="2">B17+C17</f>
        <v>7687.5</v>
      </c>
      <c r="E17" s="16">
        <f t="shared" ref="E17:E28" si="3">E16-B17</f>
        <v>137500</v>
      </c>
      <c r="F17" s="20">
        <f t="shared" ref="F17:F39" si="4">ISPMT($C$10,A17-1,$C$8*$C$6,-$C$5)</f>
        <v>1437.5</v>
      </c>
    </row>
    <row r="18" spans="1:6" x14ac:dyDescent="0.25">
      <c r="A18" s="15">
        <v>3</v>
      </c>
      <c r="B18" s="16">
        <f t="shared" si="0"/>
        <v>6250</v>
      </c>
      <c r="C18" s="16">
        <f t="shared" si="1"/>
        <v>1375</v>
      </c>
      <c r="D18" s="16">
        <f t="shared" si="2"/>
        <v>7625</v>
      </c>
      <c r="E18" s="16">
        <f t="shared" si="3"/>
        <v>131250</v>
      </c>
      <c r="F18" s="20">
        <f t="shared" si="4"/>
        <v>1375</v>
      </c>
    </row>
    <row r="19" spans="1:6" x14ac:dyDescent="0.25">
      <c r="A19" s="15">
        <v>4</v>
      </c>
      <c r="B19" s="16">
        <f t="shared" si="0"/>
        <v>6250</v>
      </c>
      <c r="C19" s="16">
        <f t="shared" si="1"/>
        <v>1312.5</v>
      </c>
      <c r="D19" s="16">
        <f t="shared" si="2"/>
        <v>7562.5</v>
      </c>
      <c r="E19" s="16">
        <f t="shared" si="3"/>
        <v>125000</v>
      </c>
      <c r="F19" s="20">
        <f t="shared" si="4"/>
        <v>1312.5</v>
      </c>
    </row>
    <row r="20" spans="1:6" x14ac:dyDescent="0.25">
      <c r="A20" s="15">
        <v>5</v>
      </c>
      <c r="B20" s="16">
        <f t="shared" si="0"/>
        <v>6250</v>
      </c>
      <c r="C20" s="16">
        <f t="shared" si="1"/>
        <v>1250</v>
      </c>
      <c r="D20" s="16">
        <f t="shared" si="2"/>
        <v>7500</v>
      </c>
      <c r="E20" s="16">
        <f t="shared" si="3"/>
        <v>118750</v>
      </c>
      <c r="F20" s="20">
        <f t="shared" si="4"/>
        <v>1250</v>
      </c>
    </row>
    <row r="21" spans="1:6" x14ac:dyDescent="0.25">
      <c r="A21" s="15">
        <v>6</v>
      </c>
      <c r="B21" s="16">
        <f t="shared" si="0"/>
        <v>6250</v>
      </c>
      <c r="C21" s="16">
        <f t="shared" si="1"/>
        <v>1187.5</v>
      </c>
      <c r="D21" s="16">
        <f t="shared" si="2"/>
        <v>7437.5</v>
      </c>
      <c r="E21" s="16">
        <f t="shared" si="3"/>
        <v>112500</v>
      </c>
      <c r="F21" s="20">
        <f t="shared" si="4"/>
        <v>1187.5</v>
      </c>
    </row>
    <row r="22" spans="1:6" x14ac:dyDescent="0.25">
      <c r="A22" s="15">
        <v>7</v>
      </c>
      <c r="B22" s="16">
        <f t="shared" si="0"/>
        <v>6250</v>
      </c>
      <c r="C22" s="16">
        <f t="shared" si="1"/>
        <v>1125</v>
      </c>
      <c r="D22" s="16">
        <f t="shared" si="2"/>
        <v>7375</v>
      </c>
      <c r="E22" s="16">
        <f t="shared" si="3"/>
        <v>106250</v>
      </c>
      <c r="F22" s="20">
        <f t="shared" si="4"/>
        <v>1125</v>
      </c>
    </row>
    <row r="23" spans="1:6" x14ac:dyDescent="0.25">
      <c r="A23" s="15">
        <v>8</v>
      </c>
      <c r="B23" s="16">
        <f t="shared" si="0"/>
        <v>6250</v>
      </c>
      <c r="C23" s="16">
        <f t="shared" si="1"/>
        <v>1062.5</v>
      </c>
      <c r="D23" s="16">
        <f t="shared" si="2"/>
        <v>7312.5</v>
      </c>
      <c r="E23" s="16">
        <f t="shared" si="3"/>
        <v>100000</v>
      </c>
      <c r="F23" s="20">
        <f t="shared" si="4"/>
        <v>1062.5</v>
      </c>
    </row>
    <row r="24" spans="1:6" x14ac:dyDescent="0.25">
      <c r="A24" s="15">
        <v>9</v>
      </c>
      <c r="B24" s="16">
        <f t="shared" si="0"/>
        <v>6250</v>
      </c>
      <c r="C24" s="16">
        <f t="shared" si="1"/>
        <v>1000</v>
      </c>
      <c r="D24" s="16">
        <f t="shared" si="2"/>
        <v>7250</v>
      </c>
      <c r="E24" s="16">
        <f t="shared" si="3"/>
        <v>93750</v>
      </c>
      <c r="F24" s="20">
        <f t="shared" si="4"/>
        <v>1000</v>
      </c>
    </row>
    <row r="25" spans="1:6" x14ac:dyDescent="0.25">
      <c r="A25" s="15">
        <v>10</v>
      </c>
      <c r="B25" s="16">
        <f t="shared" si="0"/>
        <v>6250</v>
      </c>
      <c r="C25" s="16">
        <f t="shared" si="1"/>
        <v>937.5</v>
      </c>
      <c r="D25" s="16">
        <f t="shared" si="2"/>
        <v>7187.5</v>
      </c>
      <c r="E25" s="16">
        <f t="shared" si="3"/>
        <v>87500</v>
      </c>
      <c r="F25" s="20">
        <f t="shared" si="4"/>
        <v>937.5</v>
      </c>
    </row>
    <row r="26" spans="1:6" x14ac:dyDescent="0.25">
      <c r="A26" s="15">
        <v>11</v>
      </c>
      <c r="B26" s="16">
        <f t="shared" si="0"/>
        <v>6250</v>
      </c>
      <c r="C26" s="16">
        <f t="shared" si="1"/>
        <v>875</v>
      </c>
      <c r="D26" s="16">
        <f t="shared" si="2"/>
        <v>7125</v>
      </c>
      <c r="E26" s="16">
        <f t="shared" si="3"/>
        <v>81250</v>
      </c>
      <c r="F26" s="20">
        <f t="shared" si="4"/>
        <v>875</v>
      </c>
    </row>
    <row r="27" spans="1:6" x14ac:dyDescent="0.25">
      <c r="A27" s="15">
        <v>12</v>
      </c>
      <c r="B27" s="16">
        <f t="shared" si="0"/>
        <v>6250</v>
      </c>
      <c r="C27" s="16">
        <f t="shared" si="1"/>
        <v>812.5</v>
      </c>
      <c r="D27" s="16">
        <f t="shared" si="2"/>
        <v>7062.5</v>
      </c>
      <c r="E27" s="16">
        <f t="shared" si="3"/>
        <v>75000</v>
      </c>
      <c r="F27" s="20">
        <f t="shared" si="4"/>
        <v>812.5</v>
      </c>
    </row>
    <row r="28" spans="1:6" x14ac:dyDescent="0.25">
      <c r="A28" s="15">
        <v>13</v>
      </c>
      <c r="B28" s="16">
        <f>$C$11</f>
        <v>6250</v>
      </c>
      <c r="C28" s="16">
        <f>$C$10*E27</f>
        <v>750</v>
      </c>
      <c r="D28" s="16">
        <f t="shared" si="2"/>
        <v>7000</v>
      </c>
      <c r="E28" s="16">
        <f t="shared" si="3"/>
        <v>68750</v>
      </c>
      <c r="F28" s="20">
        <f t="shared" si="4"/>
        <v>750</v>
      </c>
    </row>
    <row r="29" spans="1:6" x14ac:dyDescent="0.25">
      <c r="A29" s="15">
        <v>14</v>
      </c>
      <c r="B29" s="16">
        <f t="shared" si="0"/>
        <v>6250</v>
      </c>
      <c r="C29" s="16">
        <f t="shared" si="1"/>
        <v>687.5</v>
      </c>
      <c r="D29" s="16">
        <f t="shared" ref="D29:D39" si="5">B29+C29</f>
        <v>6937.5</v>
      </c>
      <c r="E29" s="16">
        <f t="shared" ref="E29:E39" si="6">E28-B29</f>
        <v>62500</v>
      </c>
      <c r="F29" s="20">
        <f t="shared" si="4"/>
        <v>687.5</v>
      </c>
    </row>
    <row r="30" spans="1:6" x14ac:dyDescent="0.25">
      <c r="A30" s="15">
        <v>15</v>
      </c>
      <c r="B30" s="16">
        <f t="shared" si="0"/>
        <v>6250</v>
      </c>
      <c r="C30" s="16">
        <f t="shared" si="1"/>
        <v>625</v>
      </c>
      <c r="D30" s="16">
        <f t="shared" si="5"/>
        <v>6875</v>
      </c>
      <c r="E30" s="16">
        <f t="shared" si="6"/>
        <v>56250</v>
      </c>
      <c r="F30" s="20">
        <f t="shared" si="4"/>
        <v>625</v>
      </c>
    </row>
    <row r="31" spans="1:6" x14ac:dyDescent="0.25">
      <c r="A31" s="15">
        <v>16</v>
      </c>
      <c r="B31" s="16">
        <f t="shared" si="0"/>
        <v>6250</v>
      </c>
      <c r="C31" s="16">
        <f t="shared" si="1"/>
        <v>562.5</v>
      </c>
      <c r="D31" s="16">
        <f t="shared" si="5"/>
        <v>6812.5</v>
      </c>
      <c r="E31" s="16">
        <f t="shared" si="6"/>
        <v>50000</v>
      </c>
      <c r="F31" s="20">
        <f t="shared" si="4"/>
        <v>562.5</v>
      </c>
    </row>
    <row r="32" spans="1:6" x14ac:dyDescent="0.25">
      <c r="A32" s="15">
        <v>17</v>
      </c>
      <c r="B32" s="16">
        <f t="shared" si="0"/>
        <v>6250</v>
      </c>
      <c r="C32" s="16">
        <f t="shared" si="1"/>
        <v>500</v>
      </c>
      <c r="D32" s="16">
        <f t="shared" si="5"/>
        <v>6750</v>
      </c>
      <c r="E32" s="16">
        <f t="shared" si="6"/>
        <v>43750</v>
      </c>
      <c r="F32" s="20">
        <f t="shared" si="4"/>
        <v>500</v>
      </c>
    </row>
    <row r="33" spans="1:6" x14ac:dyDescent="0.25">
      <c r="A33" s="15">
        <v>18</v>
      </c>
      <c r="B33" s="16">
        <f t="shared" si="0"/>
        <v>6250</v>
      </c>
      <c r="C33" s="16">
        <f t="shared" si="1"/>
        <v>437.5</v>
      </c>
      <c r="D33" s="16">
        <f t="shared" si="5"/>
        <v>6687.5</v>
      </c>
      <c r="E33" s="16">
        <f t="shared" si="6"/>
        <v>37500</v>
      </c>
      <c r="F33" s="20">
        <f t="shared" si="4"/>
        <v>437.5</v>
      </c>
    </row>
    <row r="34" spans="1:6" x14ac:dyDescent="0.25">
      <c r="A34" s="15">
        <v>19</v>
      </c>
      <c r="B34" s="16">
        <f t="shared" si="0"/>
        <v>6250</v>
      </c>
      <c r="C34" s="16">
        <f t="shared" si="1"/>
        <v>375</v>
      </c>
      <c r="D34" s="16">
        <f t="shared" si="5"/>
        <v>6625</v>
      </c>
      <c r="E34" s="16">
        <f t="shared" si="6"/>
        <v>31250</v>
      </c>
      <c r="F34" s="20">
        <f t="shared" si="4"/>
        <v>375</v>
      </c>
    </row>
    <row r="35" spans="1:6" x14ac:dyDescent="0.25">
      <c r="A35" s="15">
        <v>20</v>
      </c>
      <c r="B35" s="16">
        <f t="shared" si="0"/>
        <v>6250</v>
      </c>
      <c r="C35" s="16">
        <f t="shared" si="1"/>
        <v>312.5</v>
      </c>
      <c r="D35" s="16">
        <f t="shared" si="5"/>
        <v>6562.5</v>
      </c>
      <c r="E35" s="16">
        <f t="shared" si="6"/>
        <v>25000</v>
      </c>
      <c r="F35" s="20">
        <f t="shared" si="4"/>
        <v>312.5</v>
      </c>
    </row>
    <row r="36" spans="1:6" x14ac:dyDescent="0.25">
      <c r="A36" s="15">
        <v>21</v>
      </c>
      <c r="B36" s="16">
        <f t="shared" si="0"/>
        <v>6250</v>
      </c>
      <c r="C36" s="16">
        <f t="shared" si="1"/>
        <v>250</v>
      </c>
      <c r="D36" s="16">
        <f t="shared" si="5"/>
        <v>6500</v>
      </c>
      <c r="E36" s="16">
        <f t="shared" si="6"/>
        <v>18750</v>
      </c>
      <c r="F36" s="20">
        <f t="shared" si="4"/>
        <v>250</v>
      </c>
    </row>
    <row r="37" spans="1:6" x14ac:dyDescent="0.25">
      <c r="A37" s="15">
        <v>22</v>
      </c>
      <c r="B37" s="16">
        <f t="shared" si="0"/>
        <v>6250</v>
      </c>
      <c r="C37" s="16">
        <f t="shared" si="1"/>
        <v>187.5</v>
      </c>
      <c r="D37" s="16">
        <f t="shared" si="5"/>
        <v>6437.5</v>
      </c>
      <c r="E37" s="16">
        <f t="shared" si="6"/>
        <v>12500</v>
      </c>
      <c r="F37" s="20">
        <f t="shared" si="4"/>
        <v>187.5</v>
      </c>
    </row>
    <row r="38" spans="1:6" x14ac:dyDescent="0.25">
      <c r="A38" s="15">
        <v>23</v>
      </c>
      <c r="B38" s="16">
        <f t="shared" si="0"/>
        <v>6250</v>
      </c>
      <c r="C38" s="16">
        <f t="shared" si="1"/>
        <v>125</v>
      </c>
      <c r="D38" s="16">
        <f t="shared" si="5"/>
        <v>6375</v>
      </c>
      <c r="E38" s="16">
        <f t="shared" si="6"/>
        <v>6250</v>
      </c>
      <c r="F38" s="20">
        <f t="shared" si="4"/>
        <v>125</v>
      </c>
    </row>
    <row r="39" spans="1:6" x14ac:dyDescent="0.25">
      <c r="A39" s="15">
        <v>24</v>
      </c>
      <c r="B39" s="16">
        <f t="shared" si="0"/>
        <v>6250</v>
      </c>
      <c r="C39" s="16">
        <f t="shared" si="1"/>
        <v>62.5</v>
      </c>
      <c r="D39" s="16">
        <f t="shared" si="5"/>
        <v>6312.5</v>
      </c>
      <c r="E39" s="16">
        <f t="shared" si="6"/>
        <v>0</v>
      </c>
      <c r="F39" s="20">
        <f t="shared" si="4"/>
        <v>62.5</v>
      </c>
    </row>
    <row r="40" spans="1:6" x14ac:dyDescent="0.25">
      <c r="A40" s="15"/>
      <c r="B40" s="17">
        <f>SUM(B16:B39)</f>
        <v>150000</v>
      </c>
      <c r="C40" s="17">
        <f>SUM(C16:C39)</f>
        <v>18750</v>
      </c>
      <c r="D40" s="16"/>
      <c r="E40" s="16"/>
      <c r="F40" s="17">
        <f>SUM(F16:F39)</f>
        <v>18750</v>
      </c>
    </row>
    <row r="44" spans="1:6" x14ac:dyDescent="0.25">
      <c r="A44" s="2" t="s">
        <v>11</v>
      </c>
      <c r="B44" s="10"/>
      <c r="C44"/>
    </row>
    <row r="45" spans="1:6" hidden="1" x14ac:dyDescent="0.25">
      <c r="A45"/>
      <c r="B45"/>
      <c r="C45"/>
    </row>
    <row r="46" spans="1:6" x14ac:dyDescent="0.25">
      <c r="A46" s="3" t="s">
        <v>19</v>
      </c>
      <c r="B46" s="3" t="s">
        <v>0</v>
      </c>
      <c r="C46" s="3" t="s">
        <v>1</v>
      </c>
    </row>
    <row r="47" spans="1:6" x14ac:dyDescent="0.25">
      <c r="A47" s="4" t="s">
        <v>14</v>
      </c>
      <c r="B47" s="4" t="s">
        <v>2</v>
      </c>
      <c r="C47" s="5">
        <v>150000</v>
      </c>
    </row>
    <row r="48" spans="1:6" x14ac:dyDescent="0.25">
      <c r="A48" s="4" t="s">
        <v>15</v>
      </c>
      <c r="B48" s="4" t="s">
        <v>3</v>
      </c>
      <c r="C48" s="6">
        <v>2</v>
      </c>
    </row>
    <row r="49" spans="1:5" x14ac:dyDescent="0.25">
      <c r="A49" s="4" t="s">
        <v>16</v>
      </c>
      <c r="B49" s="4"/>
      <c r="C49" s="7">
        <v>0.12</v>
      </c>
    </row>
    <row r="50" spans="1:5" x14ac:dyDescent="0.25">
      <c r="A50" s="4" t="s">
        <v>17</v>
      </c>
      <c r="B50" s="4"/>
      <c r="C50" s="6">
        <v>12</v>
      </c>
    </row>
    <row r="51" spans="1:5" x14ac:dyDescent="0.25">
      <c r="A51" s="4" t="s">
        <v>10</v>
      </c>
      <c r="B51" s="4"/>
      <c r="C51" s="6">
        <f>C50*C48</f>
        <v>24</v>
      </c>
    </row>
    <row r="52" spans="1:5" x14ac:dyDescent="0.25">
      <c r="A52" s="4" t="s">
        <v>5</v>
      </c>
      <c r="B52" s="4"/>
      <c r="C52" s="7">
        <f>C49/C50</f>
        <v>0.01</v>
      </c>
    </row>
    <row r="53" spans="1:5" ht="30" x14ac:dyDescent="0.25">
      <c r="A53" s="14" t="s">
        <v>18</v>
      </c>
      <c r="B53" s="4" t="s">
        <v>2</v>
      </c>
      <c r="C53" s="8">
        <f>C47/C48/C50</f>
        <v>6250</v>
      </c>
    </row>
    <row r="55" spans="1:5" x14ac:dyDescent="0.25">
      <c r="A55" s="3" t="s">
        <v>4</v>
      </c>
      <c r="B55" s="3" t="s">
        <v>12</v>
      </c>
    </row>
    <row r="56" spans="1:5" x14ac:dyDescent="0.25">
      <c r="A56" s="4">
        <v>1</v>
      </c>
      <c r="B56" s="23">
        <f>$C$49/$C$50*(A56*$C$47-$C$53*A56*(A56-1)/2)</f>
        <v>1500</v>
      </c>
      <c r="C56" s="23">
        <f ca="1">SUMPRODUCT(ISPMT($C$52,ROW(INDIRECT("1:"&amp;A56))-1,$C$51,-$C$47))</f>
        <v>1500</v>
      </c>
    </row>
    <row r="57" spans="1:5" x14ac:dyDescent="0.25">
      <c r="A57" s="4">
        <v>2</v>
      </c>
      <c r="B57" s="23">
        <f>$C$49/$C$50*(A57*$C$47-$C$53*A57*(A57-1)/2)</f>
        <v>2937.5</v>
      </c>
      <c r="C57" s="23">
        <f t="shared" ref="C57:C60" ca="1" si="7">SUMPRODUCT(ISPMT($C$52,ROW(INDIRECT("1:"&amp;A57))-1,$C$51,-$C$47))</f>
        <v>2937.5</v>
      </c>
    </row>
    <row r="58" spans="1:5" x14ac:dyDescent="0.25">
      <c r="A58" s="4">
        <v>6</v>
      </c>
      <c r="B58" s="23">
        <f>$C$49/$C$50*(A58*$C$47-$C$53*A58*(A58-1)/2)</f>
        <v>8062.5</v>
      </c>
      <c r="C58" s="23">
        <f t="shared" ca="1" si="7"/>
        <v>8062.5</v>
      </c>
    </row>
    <row r="59" spans="1:5" x14ac:dyDescent="0.25">
      <c r="A59" s="4">
        <v>12</v>
      </c>
      <c r="B59" s="23">
        <f>$C$49/$C$50*(A59*$C$47-$C$53*A59*(A59-1)/2)</f>
        <v>13875</v>
      </c>
      <c r="C59" s="23">
        <f t="shared" ca="1" si="7"/>
        <v>13875</v>
      </c>
    </row>
    <row r="60" spans="1:5" x14ac:dyDescent="0.25">
      <c r="A60" s="4">
        <v>24</v>
      </c>
      <c r="B60" s="23">
        <f>$C$49/$C$50*(A60*$C$47-$C$53*A60*(A60-1)/2)</f>
        <v>18750</v>
      </c>
      <c r="C60" s="23">
        <f t="shared" ca="1" si="7"/>
        <v>18750</v>
      </c>
      <c r="D60" s="23">
        <f>C47*C52*(C51+1)/2</f>
        <v>18750</v>
      </c>
      <c r="E60" s="24" t="s">
        <v>21</v>
      </c>
    </row>
    <row r="61" spans="1:5" x14ac:dyDescent="0.25">
      <c r="C61" s="24"/>
    </row>
  </sheetData>
  <conditionalFormatting sqref="D9:F9">
    <cfRule type="expression" dxfId="0" priority="1">
      <formula>$D$9&lt;&gt;"ок"</formula>
    </cfRule>
  </conditionalFormatting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6" t="s">
        <v>22</v>
      </c>
      <c r="B1" s="26"/>
      <c r="C1" s="26"/>
      <c r="D1" s="26"/>
      <c r="E1" s="26"/>
      <c r="F1" s="26"/>
      <c r="G1" s="26"/>
    </row>
    <row r="2" spans="1:7" ht="107.25" customHeight="1" x14ac:dyDescent="0.25">
      <c r="A2" s="25" t="s">
        <v>23</v>
      </c>
    </row>
    <row r="3" spans="1:7" ht="105" customHeight="1" x14ac:dyDescent="0.25">
      <c r="A3" s="25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6" t="s">
        <v>22</v>
      </c>
      <c r="B1" s="26"/>
      <c r="C1" s="26"/>
      <c r="D1" s="26"/>
      <c r="E1" s="26"/>
      <c r="F1" s="26"/>
      <c r="G1" s="26"/>
    </row>
    <row r="2" spans="1:7" ht="107.25" customHeight="1" x14ac:dyDescent="0.25">
      <c r="A2" s="25" t="s">
        <v>23</v>
      </c>
    </row>
    <row r="3" spans="1:7" ht="105" customHeight="1" x14ac:dyDescent="0.25">
      <c r="A3" s="25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2015-04-19T18:37:47Z</dcterms:modified>
</cp:coreProperties>
</file>