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45" windowWidth="18975" windowHeight="11955" tabRatio="886" activeTab="2"/>
  </bookViews>
  <sheets>
    <sheet name="Больше0" sheetId="12" r:id="rId1"/>
    <sheet name="ВсеЗначения" sheetId="21" r:id="rId2"/>
    <sheet name="Факторы" sheetId="25" r:id="rId3"/>
    <sheet name="EXCEL2.RU" sheetId="22" r:id="rId4"/>
    <sheet name="EXCEL2.RU (2)" sheetId="23" state="veryHidden" r:id="rId5"/>
  </sheets>
  <externalReferences>
    <externalReference r:id="rId6"/>
  </externalReferences>
  <definedNames>
    <definedName name="_xlnm._FilterDatabase" localSheetId="0" hidden="1">Больше0!#REF!</definedName>
    <definedName name="_xlnm._FilterDatabase" localSheetId="1" hidden="1">ВсеЗначения!#REF!</definedName>
    <definedName name="anscount" hidden="1">2</definedName>
    <definedName name="limcount" hidden="1">2</definedName>
    <definedName name="sencount" hidden="1">4</definedName>
    <definedName name="solver_cvg" localSheetId="0" hidden="1">0.0001</definedName>
    <definedName name="solver_cvg" localSheetId="1" hidden="1">0.0001</definedName>
    <definedName name="solver_drv" localSheetId="0" hidden="1">2</definedName>
    <definedName name="solver_drv" localSheetId="1" hidden="1">2</definedName>
    <definedName name="solver_eng" localSheetId="0" hidden="1">2</definedName>
    <definedName name="solver_eng" localSheetId="1" hidden="1">2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lhs1" localSheetId="0" hidden="1">Больше0!#REF!</definedName>
    <definedName name="solver_lhs1" localSheetId="1" hidden="1">ВсеЗначения!#REF!</definedName>
    <definedName name="solver_lhs2" localSheetId="0" hidden="1">Больше0!#REF!</definedName>
    <definedName name="solver_lhs2" localSheetId="1" hidden="1">ВсеЗначения!#REF!</definedName>
    <definedName name="solver_lhs3" localSheetId="0" hidden="1">Больше0!#REF!</definedName>
    <definedName name="solver_lhs3" localSheetId="1" hidden="1">ВсеЗначения!#REF!</definedName>
    <definedName name="solver_lhs4" localSheetId="0" hidden="1">Больше0!#REF!</definedName>
    <definedName name="solver_lhs4" localSheetId="1" hidden="1">ВсеЗначения!#REF!</definedName>
    <definedName name="solver_lhs5" localSheetId="0" hidden="1">Больше0!#REF!</definedName>
    <definedName name="solver_lhs5" localSheetId="1" hidden="1">ВсеЗначения!#REF!</definedName>
    <definedName name="solver_lin" localSheetId="0" hidden="1">2</definedName>
    <definedName name="solver_lin" localSheetId="1" hidden="1">2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pre" localSheetId="0" hidden="1">0.00001</definedName>
    <definedName name="solver_pre" localSheetId="1" hidden="1">0.00001</definedName>
    <definedName name="solver_rbv" localSheetId="0" hidden="1">2</definedName>
    <definedName name="solver_rbv" localSheetId="1" hidden="1">2</definedName>
    <definedName name="solver_rel1" localSheetId="0" hidden="1">1</definedName>
    <definedName name="solver_rel1" localSheetId="1" hidden="1">1</definedName>
    <definedName name="solver_rel2" localSheetId="0" hidden="1">3</definedName>
    <definedName name="solver_rel2" localSheetId="1" hidden="1">3</definedName>
    <definedName name="solver_rel3" localSheetId="0" hidden="1">4</definedName>
    <definedName name="solver_rel3" localSheetId="1" hidden="1">4</definedName>
    <definedName name="solver_rel4" localSheetId="0" hidden="1">4</definedName>
    <definedName name="solver_rel4" localSheetId="1" hidden="1">4</definedName>
    <definedName name="solver_rel5" localSheetId="0" hidden="1">3</definedName>
    <definedName name="solver_rel5" localSheetId="1" hidden="1">3</definedName>
    <definedName name="solver_rhs1" localSheetId="0" hidden="1">Больше0!#REF!</definedName>
    <definedName name="solver_rhs1" localSheetId="1" hidden="1">ВсеЗначения!#REF!</definedName>
    <definedName name="solver_rhs2" localSheetId="0" hidden="1">Больше0!#REF!</definedName>
    <definedName name="solver_rhs2" localSheetId="1" hidden="1">ВсеЗначения!#REF!</definedName>
    <definedName name="solver_rhs3" localSheetId="0" hidden="1">целое</definedName>
    <definedName name="solver_rhs3" localSheetId="1" hidden="1">целое</definedName>
    <definedName name="solver_rhs4" localSheetId="0" hidden="1">целое</definedName>
    <definedName name="solver_rhs4" localSheetId="1" hidden="1">целое</definedName>
    <definedName name="solver_rhs5" localSheetId="0" hidden="1">Больше0!#REF!</definedName>
    <definedName name="solver_rhs5" localSheetId="1" hidden="1">ВсеЗначения!#REF!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F9" i="25" l="1"/>
  <c r="D9" i="25" s="1"/>
  <c r="D10" i="25" s="1"/>
  <c r="D11" i="25" s="1"/>
  <c r="F10" i="25"/>
  <c r="F11" i="25"/>
  <c r="F12" i="25"/>
  <c r="F13" i="25"/>
  <c r="F14" i="25"/>
  <c r="E9" i="25"/>
  <c r="E7" i="12"/>
  <c r="E8" i="12"/>
  <c r="E9" i="12" s="1"/>
  <c r="E10" i="12" s="1"/>
  <c r="E11" i="12" s="1"/>
  <c r="E12" i="12" s="1"/>
  <c r="E13" i="12" s="1"/>
  <c r="E14" i="12" s="1"/>
  <c r="E15" i="12" s="1"/>
  <c r="E16" i="12" s="1"/>
  <c r="E17" i="12" s="1"/>
  <c r="E18" i="12" s="1"/>
  <c r="E10" i="25"/>
  <c r="E11" i="25"/>
  <c r="E12" i="25"/>
  <c r="E13" i="25"/>
  <c r="E14" i="25"/>
  <c r="D12" i="25" l="1"/>
  <c r="D13" i="25" s="1"/>
  <c r="D14" i="25" s="1"/>
  <c r="D15" i="25" s="1"/>
  <c r="A2" i="21"/>
  <c r="A3" i="21" l="1"/>
  <c r="C8" i="21"/>
  <c r="C9" i="21"/>
  <c r="C10" i="21"/>
  <c r="C11" i="21"/>
  <c r="C12" i="21"/>
  <c r="C13" i="21"/>
  <c r="C14" i="21"/>
  <c r="C15" i="21"/>
  <c r="C16" i="21"/>
  <c r="C17" i="21"/>
  <c r="C18" i="21"/>
  <c r="C7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23" i="21"/>
  <c r="I27" i="21"/>
  <c r="I28" i="21"/>
  <c r="H25" i="21"/>
  <c r="H26" i="21"/>
  <c r="H29" i="21"/>
  <c r="H30" i="21"/>
  <c r="H31" i="21"/>
  <c r="H32" i="21"/>
  <c r="H33" i="21"/>
  <c r="H34" i="21"/>
  <c r="H35" i="21"/>
  <c r="H24" i="21"/>
  <c r="G25" i="21"/>
  <c r="G26" i="21"/>
  <c r="G27" i="21"/>
  <c r="G28" i="21"/>
  <c r="G29" i="21"/>
  <c r="G30" i="21"/>
  <c r="G31" i="21"/>
  <c r="G32" i="21"/>
  <c r="G33" i="21"/>
  <c r="G34" i="21"/>
  <c r="G35" i="21"/>
  <c r="G24" i="21"/>
  <c r="F25" i="21"/>
  <c r="F26" i="21"/>
  <c r="F27" i="21"/>
  <c r="F28" i="21"/>
  <c r="F29" i="21"/>
  <c r="F30" i="21"/>
  <c r="F31" i="21"/>
  <c r="F32" i="21"/>
  <c r="F33" i="21"/>
  <c r="F34" i="21"/>
  <c r="F35" i="21"/>
  <c r="F24" i="21"/>
  <c r="E25" i="21"/>
  <c r="I25" i="21" s="1"/>
  <c r="E26" i="21"/>
  <c r="I26" i="21" s="1"/>
  <c r="E27" i="21"/>
  <c r="H27" i="21" s="1"/>
  <c r="E28" i="21"/>
  <c r="H28" i="21" s="1"/>
  <c r="E29" i="21"/>
  <c r="I29" i="21" s="1"/>
  <c r="E30" i="21"/>
  <c r="I30" i="21" s="1"/>
  <c r="E31" i="21"/>
  <c r="I31" i="21" s="1"/>
  <c r="E32" i="21"/>
  <c r="I32" i="21" s="1"/>
  <c r="E33" i="21"/>
  <c r="I33" i="21" s="1"/>
  <c r="E34" i="21"/>
  <c r="I34" i="21" s="1"/>
  <c r="E35" i="21"/>
  <c r="I35" i="21" s="1"/>
  <c r="E24" i="21"/>
  <c r="I24" i="21" s="1"/>
  <c r="D25" i="21"/>
  <c r="D26" i="21"/>
  <c r="D27" i="21"/>
  <c r="D28" i="21"/>
  <c r="D29" i="21"/>
  <c r="D30" i="21"/>
  <c r="D31" i="21"/>
  <c r="D32" i="21"/>
  <c r="D33" i="21"/>
  <c r="D34" i="21"/>
  <c r="D35" i="21"/>
  <c r="D24" i="21"/>
  <c r="C36" i="21"/>
  <c r="B23" i="21"/>
  <c r="B22" i="21"/>
  <c r="A36" i="21"/>
  <c r="C22" i="21" s="1"/>
  <c r="A34" i="21"/>
  <c r="A35" i="21"/>
  <c r="A25" i="21"/>
  <c r="A26" i="21"/>
  <c r="A27" i="21"/>
  <c r="A28" i="21"/>
  <c r="A29" i="21"/>
  <c r="A30" i="21"/>
  <c r="A31" i="21"/>
  <c r="A32" i="21"/>
  <c r="A33" i="21"/>
  <c r="A24" i="21"/>
  <c r="A23" i="21"/>
  <c r="B19" i="21"/>
  <c r="E6" i="12"/>
  <c r="E19" i="12"/>
  <c r="D8" i="12"/>
  <c r="D9" i="12"/>
  <c r="D10" i="12"/>
  <c r="D11" i="12"/>
  <c r="D12" i="12"/>
  <c r="D13" i="12"/>
  <c r="D14" i="12"/>
  <c r="D15" i="12"/>
  <c r="D16" i="12"/>
  <c r="D17" i="12"/>
  <c r="D18" i="12"/>
  <c r="D7" i="12"/>
  <c r="C8" i="12"/>
  <c r="C9" i="12"/>
  <c r="C10" i="12"/>
  <c r="C11" i="12"/>
  <c r="C12" i="12"/>
  <c r="C13" i="12"/>
  <c r="C14" i="12"/>
  <c r="C15" i="12"/>
  <c r="C16" i="12"/>
  <c r="C17" i="12"/>
  <c r="C18" i="12"/>
  <c r="C7" i="12"/>
</calcChain>
</file>

<file path=xl/sharedStrings.xml><?xml version="1.0" encoding="utf-8"?>
<sst xmlns="http://schemas.openxmlformats.org/spreadsheetml/2006/main" count="57" uniqueCount="50">
  <si>
    <t>Значение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</si>
  <si>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</si>
  <si>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</si>
  <si>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</si>
  <si>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</si>
  <si>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</si>
  <si>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Увеличение</t>
  </si>
  <si>
    <t>Уменьшение</t>
  </si>
  <si>
    <t>Служебный</t>
  </si>
  <si>
    <t>Начало</t>
  </si>
  <si>
    <t>Оконч.</t>
  </si>
  <si>
    <t>Все значения больше 0</t>
  </si>
  <si>
    <t>Начальный баланс</t>
  </si>
  <si>
    <t>Конечный баланс</t>
  </si>
  <si>
    <t>Изменение за период</t>
  </si>
  <si>
    <t>Период</t>
  </si>
  <si>
    <t>Для диаграммы</t>
  </si>
  <si>
    <t>+База</t>
  </si>
  <si>
    <t>-База</t>
  </si>
  <si>
    <t>+Уменьшение</t>
  </si>
  <si>
    <t>+Увеличение</t>
  </si>
  <si>
    <t>-Уменьшение</t>
  </si>
  <si>
    <t>-Увеличение</t>
  </si>
  <si>
    <t>Подписи данных</t>
  </si>
  <si>
    <t>Диаграмма Водопад</t>
  </si>
  <si>
    <t>Прогноз выручки (на конец года)</t>
  </si>
  <si>
    <t>Факт выручки (на конец года)</t>
  </si>
  <si>
    <t>Фактор1</t>
  </si>
  <si>
    <t>Курс доллара</t>
  </si>
  <si>
    <t>Цены на комплектующие</t>
  </si>
  <si>
    <t>Фактор2</t>
  </si>
  <si>
    <t>Фактор3</t>
  </si>
  <si>
    <t>Фактор4</t>
  </si>
  <si>
    <t>Фактор5</t>
  </si>
  <si>
    <t>Фактор6</t>
  </si>
  <si>
    <t>План</t>
  </si>
  <si>
    <t>Факт</t>
  </si>
  <si>
    <t>Изменения объема выпуска</t>
  </si>
  <si>
    <t>Выручка от новых филиалов</t>
  </si>
  <si>
    <t>Прочие 
факторы</t>
  </si>
  <si>
    <t>Выручка от новых продуктов</t>
  </si>
  <si>
    <t>Факторы</t>
  </si>
  <si>
    <t>Отклонение МИНУС</t>
  </si>
  <si>
    <t>Отклонение ПЛЮС</t>
  </si>
  <si>
    <t xml:space="preserve">Служебный </t>
  </si>
  <si>
    <t>(невидимый столбец гистограммы)</t>
  </si>
  <si>
    <t>Анализ влияния факторов</t>
  </si>
  <si>
    <t>Прибыль в конце периода</t>
  </si>
  <si>
    <t>Выделяем значения меньше 0 другим цветом</t>
  </si>
  <si>
    <t>Вклад каждого фактора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</si>
</sst>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mmm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rgb="FF00B05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6" tint="-0.249977111117893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>
      <alignment horizontal="left"/>
    </xf>
  </cellStyleXfs>
  <cellXfs count="57">
    <xf numFmtId="0" fontId="0" fillId="0" borderId="0" xfId="0"/>
    <xf numFmtId="0" fontId="1" fillId="0" borderId="1" xfId="0" applyFont="1" applyBorder="1"/>
    <xf numFmtId="0" fontId="2" fillId="0" borderId="0" xfId="1"/>
    <xf numFmtId="0" fontId="8" fillId="3" borderId="0" xfId="1" applyFont="1" applyFill="1" applyAlignment="1">
      <alignment vertical="center" wrapText="1"/>
    </xf>
    <xf numFmtId="0" fontId="11" fillId="4" borderId="0" xfId="0" applyFont="1" applyFill="1" applyAlignment="1"/>
    <xf numFmtId="0" fontId="12" fillId="4" borderId="0" xfId="0" applyFont="1" applyFill="1" applyAlignment="1">
      <alignment vertical="center"/>
    </xf>
    <xf numFmtId="0" fontId="6" fillId="5" borderId="0" xfId="0" applyNumberFormat="1" applyFont="1" applyFill="1" applyAlignment="1">
      <alignment horizontal="centerContinuous" vertical="top" wrapText="1"/>
    </xf>
    <xf numFmtId="0" fontId="7" fillId="2" borderId="0" xfId="4" applyFont="1" applyFill="1" applyAlignment="1" applyProtection="1">
      <alignment vertical="center"/>
    </xf>
    <xf numFmtId="0" fontId="5" fillId="4" borderId="0" xfId="4" applyFill="1" applyAlignment="1" applyProtection="1"/>
    <xf numFmtId="0" fontId="0" fillId="0" borderId="1" xfId="0" applyBorder="1"/>
    <xf numFmtId="0" fontId="13" fillId="0" borderId="1" xfId="0" applyFont="1" applyBorder="1"/>
    <xf numFmtId="165" fontId="0" fillId="0" borderId="1" xfId="0" applyNumberFormat="1" applyBorder="1"/>
    <xf numFmtId="0" fontId="6" fillId="5" borderId="0" xfId="0" applyNumberFormat="1" applyFont="1" applyFill="1" applyAlignment="1">
      <alignment horizontal="left" vertical="top"/>
    </xf>
    <xf numFmtId="0" fontId="0" fillId="0" borderId="1" xfId="0" applyBorder="1" applyAlignment="1">
      <alignment wrapText="1"/>
    </xf>
    <xf numFmtId="0" fontId="6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5" fillId="0" borderId="1" xfId="0" applyFont="1" applyBorder="1" applyAlignment="1">
      <alignment wrapText="1"/>
    </xf>
    <xf numFmtId="0" fontId="16" fillId="0" borderId="1" xfId="0" applyFont="1" applyBorder="1"/>
    <xf numFmtId="0" fontId="17" fillId="0" borderId="1" xfId="0" applyFont="1" applyBorder="1"/>
    <xf numFmtId="0" fontId="15" fillId="0" borderId="1" xfId="0" applyFont="1" applyBorder="1"/>
    <xf numFmtId="165" fontId="1" fillId="0" borderId="1" xfId="0" applyNumberFormat="1" applyFont="1" applyBorder="1" applyAlignment="1">
      <alignment vertical="top" wrapText="1"/>
    </xf>
    <xf numFmtId="0" fontId="1" fillId="0" borderId="1" xfId="0" quotePrefix="1" applyFont="1" applyBorder="1" applyAlignment="1">
      <alignment vertical="top" wrapText="1"/>
    </xf>
    <xf numFmtId="165" fontId="0" fillId="0" borderId="1" xfId="0" applyNumberFormat="1" applyBorder="1" applyAlignment="1">
      <alignment wrapText="1"/>
    </xf>
    <xf numFmtId="0" fontId="18" fillId="0" borderId="1" xfId="0" quotePrefix="1" applyFont="1" applyBorder="1" applyAlignment="1">
      <alignment vertical="top" wrapText="1"/>
    </xf>
    <xf numFmtId="0" fontId="19" fillId="0" borderId="1" xfId="0" quotePrefix="1" applyFont="1" applyBorder="1" applyAlignment="1">
      <alignment vertical="top" wrapText="1"/>
    </xf>
    <xf numFmtId="0" fontId="14" fillId="0" borderId="1" xfId="0" applyFont="1" applyBorder="1" applyAlignment="1">
      <alignment wrapText="1"/>
    </xf>
    <xf numFmtId="0" fontId="7" fillId="2" borderId="0" xfId="4" applyFont="1" applyFill="1" applyAlignment="1" applyProtection="1">
      <alignment horizontal="center" vertical="center"/>
    </xf>
    <xf numFmtId="0" fontId="0" fillId="6" borderId="1" xfId="0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1" fillId="0" borderId="0" xfId="0" applyFont="1"/>
    <xf numFmtId="0" fontId="20" fillId="0" borderId="0" xfId="0" applyFont="1"/>
    <xf numFmtId="0" fontId="6" fillId="6" borderId="1" xfId="0" applyFont="1" applyFill="1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20" fillId="0" borderId="2" xfId="0" applyFont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6" fillId="6" borderId="1" xfId="0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" fillId="7" borderId="1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top" wrapText="1"/>
    </xf>
    <xf numFmtId="0" fontId="0" fillId="9" borderId="2" xfId="0" applyFill="1" applyBorder="1" applyAlignment="1">
      <alignment vertical="top"/>
    </xf>
    <xf numFmtId="0" fontId="0" fillId="9" borderId="1" xfId="0" applyFill="1" applyBorder="1" applyAlignment="1">
      <alignment vertical="top" wrapText="1"/>
    </xf>
    <xf numFmtId="0" fontId="6" fillId="9" borderId="1" xfId="0" applyFont="1" applyFill="1" applyBorder="1" applyAlignment="1">
      <alignment vertical="top"/>
    </xf>
    <xf numFmtId="0" fontId="0" fillId="10" borderId="2" xfId="0" applyFill="1" applyBorder="1" applyAlignment="1">
      <alignment vertical="top"/>
    </xf>
    <xf numFmtId="0" fontId="0" fillId="10" borderId="1" xfId="0" applyFill="1" applyBorder="1" applyAlignment="1">
      <alignment vertical="top" wrapText="1"/>
    </xf>
    <xf numFmtId="0" fontId="6" fillId="10" borderId="1" xfId="0" applyFont="1" applyFill="1" applyBorder="1" applyAlignment="1">
      <alignment vertical="top"/>
    </xf>
    <xf numFmtId="0" fontId="0" fillId="10" borderId="1" xfId="0" applyFill="1" applyBorder="1" applyAlignment="1">
      <alignment vertical="top"/>
    </xf>
    <xf numFmtId="0" fontId="21" fillId="0" borderId="0" xfId="0" applyFont="1" applyAlignment="1">
      <alignment wrapText="1"/>
    </xf>
    <xf numFmtId="0" fontId="0" fillId="0" borderId="3" xfId="0" applyFill="1" applyBorder="1" applyAlignment="1">
      <alignment vertical="top"/>
    </xf>
    <xf numFmtId="0" fontId="14" fillId="6" borderId="1" xfId="0" applyFont="1" applyFill="1" applyBorder="1"/>
    <xf numFmtId="0" fontId="22" fillId="0" borderId="1" xfId="0" applyFont="1" applyBorder="1" applyAlignment="1">
      <alignment horizontal="center" vertical="top" wrapText="1"/>
    </xf>
  </cellXfs>
  <cellStyles count="7">
    <cellStyle name="Currency_TapePivot" xfId="3"/>
    <cellStyle name="Normal_ALLOC1" xfId="5"/>
    <cellStyle name="Гиперссылка" xfId="4" builtinId="8"/>
    <cellStyle name="Гиперссылка 2" xfId="2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colors>
    <mruColors>
      <color rgb="FFFC6868"/>
      <color rgb="FFF03834"/>
      <color rgb="FFCD2925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Больше0!$A$3</c:f>
          <c:strCache>
            <c:ptCount val="1"/>
            <c:pt idx="0">
              <c:v>Диаграмма Водопад</c:v>
            </c:pt>
          </c:strCache>
        </c:strRef>
      </c:tx>
      <c:layout/>
      <c:overlay val="1"/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Больше0!$E$5</c:f>
              <c:strCache>
                <c:ptCount val="1"/>
                <c:pt idx="0">
                  <c:v>Служебный</c:v>
                </c:pt>
              </c:strCache>
            </c:strRef>
          </c:tx>
          <c:spPr>
            <a:noFill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Больше0!$A$6:$A$19</c:f>
              <c:strCache>
                <c:ptCount val="14"/>
                <c:pt idx="0">
                  <c:v>Начало</c:v>
                </c:pt>
                <c:pt idx="1">
                  <c:v>янв</c:v>
                </c:pt>
                <c:pt idx="2">
                  <c:v>фев</c:v>
                </c:pt>
                <c:pt idx="3">
                  <c:v>мар</c:v>
                </c:pt>
                <c:pt idx="4">
                  <c:v>апр</c:v>
                </c:pt>
                <c:pt idx="5">
                  <c:v>май</c:v>
                </c:pt>
                <c:pt idx="6">
                  <c:v>июн</c:v>
                </c:pt>
                <c:pt idx="7">
                  <c:v>июл</c:v>
                </c:pt>
                <c:pt idx="8">
                  <c:v>авг</c:v>
                </c:pt>
                <c:pt idx="9">
                  <c:v>сен</c:v>
                </c:pt>
                <c:pt idx="10">
                  <c:v>окт</c:v>
                </c:pt>
                <c:pt idx="11">
                  <c:v>ноя</c:v>
                </c:pt>
                <c:pt idx="12">
                  <c:v>дек</c:v>
                </c:pt>
                <c:pt idx="13">
                  <c:v>Оконч.</c:v>
                </c:pt>
              </c:strCache>
            </c:strRef>
          </c:cat>
          <c:val>
            <c:numRef>
              <c:f>Больше0!$E$6:$E$19</c:f>
              <c:numCache>
                <c:formatCode>General</c:formatCode>
                <c:ptCount val="14"/>
                <c:pt idx="0">
                  <c:v>3500</c:v>
                </c:pt>
                <c:pt idx="1">
                  <c:v>3500</c:v>
                </c:pt>
                <c:pt idx="2">
                  <c:v>5100</c:v>
                </c:pt>
                <c:pt idx="3">
                  <c:v>5300</c:v>
                </c:pt>
                <c:pt idx="4">
                  <c:v>4970</c:v>
                </c:pt>
                <c:pt idx="5">
                  <c:v>3970</c:v>
                </c:pt>
                <c:pt idx="6">
                  <c:v>2770</c:v>
                </c:pt>
                <c:pt idx="7">
                  <c:v>2770</c:v>
                </c:pt>
                <c:pt idx="8">
                  <c:v>4070</c:v>
                </c:pt>
                <c:pt idx="9">
                  <c:v>5170</c:v>
                </c:pt>
                <c:pt idx="10">
                  <c:v>5170</c:v>
                </c:pt>
                <c:pt idx="11">
                  <c:v>3370</c:v>
                </c:pt>
                <c:pt idx="12">
                  <c:v>3370</c:v>
                </c:pt>
                <c:pt idx="13">
                  <c:v>3870</c:v>
                </c:pt>
              </c:numCache>
            </c:numRef>
          </c:val>
        </c:ser>
        <c:ser>
          <c:idx val="1"/>
          <c:order val="1"/>
          <c:tx>
            <c:strRef>
              <c:f>Больше0!$D$5</c:f>
              <c:strCache>
                <c:ptCount val="1"/>
                <c:pt idx="0">
                  <c:v>Уменьшение</c:v>
                </c:pt>
              </c:strCache>
            </c:strRef>
          </c:tx>
          <c:spPr>
            <a:solidFill>
              <a:srgbClr val="FF3300"/>
            </a:solidFill>
          </c:spPr>
          <c:invertIfNegative val="0"/>
          <c:dLbls>
            <c:numFmt formatCode="#,##0;\-#,##0;" sourceLinked="0"/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Больше0!$A$6:$A$19</c:f>
              <c:strCache>
                <c:ptCount val="14"/>
                <c:pt idx="0">
                  <c:v>Начало</c:v>
                </c:pt>
                <c:pt idx="1">
                  <c:v>янв</c:v>
                </c:pt>
                <c:pt idx="2">
                  <c:v>фев</c:v>
                </c:pt>
                <c:pt idx="3">
                  <c:v>мар</c:v>
                </c:pt>
                <c:pt idx="4">
                  <c:v>апр</c:v>
                </c:pt>
                <c:pt idx="5">
                  <c:v>май</c:v>
                </c:pt>
                <c:pt idx="6">
                  <c:v>июн</c:v>
                </c:pt>
                <c:pt idx="7">
                  <c:v>июл</c:v>
                </c:pt>
                <c:pt idx="8">
                  <c:v>авг</c:v>
                </c:pt>
                <c:pt idx="9">
                  <c:v>сен</c:v>
                </c:pt>
                <c:pt idx="10">
                  <c:v>окт</c:v>
                </c:pt>
                <c:pt idx="11">
                  <c:v>ноя</c:v>
                </c:pt>
                <c:pt idx="12">
                  <c:v>дек</c:v>
                </c:pt>
                <c:pt idx="13">
                  <c:v>Оконч.</c:v>
                </c:pt>
              </c:strCache>
            </c:strRef>
          </c:cat>
          <c:val>
            <c:numRef>
              <c:f>Больше0!$D$6:$D$19</c:f>
              <c:numCache>
                <c:formatCode>General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400</c:v>
                </c:pt>
                <c:pt idx="4">
                  <c:v>330</c:v>
                </c:pt>
                <c:pt idx="5">
                  <c:v>1000</c:v>
                </c:pt>
                <c:pt idx="6">
                  <c:v>1200</c:v>
                </c:pt>
                <c:pt idx="7">
                  <c:v>0</c:v>
                </c:pt>
                <c:pt idx="8">
                  <c:v>0</c:v>
                </c:pt>
                <c:pt idx="9">
                  <c:v>400</c:v>
                </c:pt>
                <c:pt idx="10">
                  <c:v>0</c:v>
                </c:pt>
                <c:pt idx="11">
                  <c:v>3000</c:v>
                </c:pt>
                <c:pt idx="12">
                  <c:v>0</c:v>
                </c:pt>
              </c:numCache>
            </c:numRef>
          </c:val>
        </c:ser>
        <c:ser>
          <c:idx val="0"/>
          <c:order val="2"/>
          <c:tx>
            <c:strRef>
              <c:f>Больше0!$C$5</c:f>
              <c:strCache>
                <c:ptCount val="1"/>
                <c:pt idx="0">
                  <c:v>Увеличение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numFmt formatCode="#,##0;\-#,##0;" sourceLinked="0"/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Больше0!$A$6:$A$19</c:f>
              <c:strCache>
                <c:ptCount val="14"/>
                <c:pt idx="0">
                  <c:v>Начало</c:v>
                </c:pt>
                <c:pt idx="1">
                  <c:v>янв</c:v>
                </c:pt>
                <c:pt idx="2">
                  <c:v>фев</c:v>
                </c:pt>
                <c:pt idx="3">
                  <c:v>мар</c:v>
                </c:pt>
                <c:pt idx="4">
                  <c:v>апр</c:v>
                </c:pt>
                <c:pt idx="5">
                  <c:v>май</c:v>
                </c:pt>
                <c:pt idx="6">
                  <c:v>июн</c:v>
                </c:pt>
                <c:pt idx="7">
                  <c:v>июл</c:v>
                </c:pt>
                <c:pt idx="8">
                  <c:v>авг</c:v>
                </c:pt>
                <c:pt idx="9">
                  <c:v>сен</c:v>
                </c:pt>
                <c:pt idx="10">
                  <c:v>окт</c:v>
                </c:pt>
                <c:pt idx="11">
                  <c:v>ноя</c:v>
                </c:pt>
                <c:pt idx="12">
                  <c:v>дек</c:v>
                </c:pt>
                <c:pt idx="13">
                  <c:v>Оконч.</c:v>
                </c:pt>
              </c:strCache>
            </c:strRef>
          </c:cat>
          <c:val>
            <c:numRef>
              <c:f>Больше0!$C$6:$C$19</c:f>
              <c:numCache>
                <c:formatCode>General</c:formatCode>
                <c:ptCount val="14"/>
                <c:pt idx="1">
                  <c:v>1600</c:v>
                </c:pt>
                <c:pt idx="2">
                  <c:v>600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1300</c:v>
                </c:pt>
                <c:pt idx="8">
                  <c:v>1500</c:v>
                </c:pt>
                <c:pt idx="9">
                  <c:v>0</c:v>
                </c:pt>
                <c:pt idx="10">
                  <c:v>1200</c:v>
                </c:pt>
                <c:pt idx="11">
                  <c:v>0</c:v>
                </c:pt>
                <c:pt idx="12">
                  <c:v>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9181952"/>
        <c:axId val="149183488"/>
      </c:barChart>
      <c:catAx>
        <c:axId val="149181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49183488"/>
        <c:crosses val="autoZero"/>
        <c:auto val="1"/>
        <c:lblAlgn val="ctr"/>
        <c:lblOffset val="100"/>
        <c:noMultiLvlLbl val="0"/>
      </c:catAx>
      <c:valAx>
        <c:axId val="149183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9181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ВсеЗначения!$A$3</c:f>
          <c:strCache>
            <c:ptCount val="1"/>
            <c:pt idx="0">
              <c:v>Диаграмма Водопад</c:v>
            </c:pt>
          </c:strCache>
        </c:strRef>
      </c:tx>
      <c:layout/>
      <c:overlay val="1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ВсеЗначения!$B$22</c:f>
              <c:strCache>
                <c:ptCount val="1"/>
                <c:pt idx="0">
                  <c:v>Начальный баланс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ВсеЗначения!$A$23:$A$36</c:f>
              <c:strCache>
                <c:ptCount val="14"/>
                <c:pt idx="0">
                  <c:v>Начальный баланс</c:v>
                </c:pt>
                <c:pt idx="1">
                  <c:v>янв</c:v>
                </c:pt>
                <c:pt idx="2">
                  <c:v>фев</c:v>
                </c:pt>
                <c:pt idx="3">
                  <c:v>мар</c:v>
                </c:pt>
                <c:pt idx="4">
                  <c:v>апр</c:v>
                </c:pt>
                <c:pt idx="5">
                  <c:v>май</c:v>
                </c:pt>
                <c:pt idx="6">
                  <c:v>июн</c:v>
                </c:pt>
                <c:pt idx="7">
                  <c:v>июл</c:v>
                </c:pt>
                <c:pt idx="8">
                  <c:v>авг</c:v>
                </c:pt>
                <c:pt idx="9">
                  <c:v>сен</c:v>
                </c:pt>
                <c:pt idx="10">
                  <c:v>окт</c:v>
                </c:pt>
                <c:pt idx="11">
                  <c:v>ноя</c:v>
                </c:pt>
                <c:pt idx="12">
                  <c:v>дек</c:v>
                </c:pt>
                <c:pt idx="13">
                  <c:v>Конечный баланс</c:v>
                </c:pt>
              </c:strCache>
            </c:strRef>
          </c:cat>
          <c:val>
            <c:numRef>
              <c:f>ВсеЗначения!$B$23:$B$36</c:f>
              <c:numCache>
                <c:formatCode>General</c:formatCode>
                <c:ptCount val="14"/>
                <c:pt idx="0">
                  <c:v>2000</c:v>
                </c:pt>
              </c:numCache>
            </c:numRef>
          </c:val>
        </c:ser>
        <c:ser>
          <c:idx val="1"/>
          <c:order val="1"/>
          <c:tx>
            <c:strRef>
              <c:f>ВсеЗначения!$C$22</c:f>
              <c:strCache>
                <c:ptCount val="1"/>
                <c:pt idx="0">
                  <c:v>Конечный баланс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ВсеЗначения!$A$23:$A$36</c:f>
              <c:strCache>
                <c:ptCount val="14"/>
                <c:pt idx="0">
                  <c:v>Начальный баланс</c:v>
                </c:pt>
                <c:pt idx="1">
                  <c:v>янв</c:v>
                </c:pt>
                <c:pt idx="2">
                  <c:v>фев</c:v>
                </c:pt>
                <c:pt idx="3">
                  <c:v>мар</c:v>
                </c:pt>
                <c:pt idx="4">
                  <c:v>апр</c:v>
                </c:pt>
                <c:pt idx="5">
                  <c:v>май</c:v>
                </c:pt>
                <c:pt idx="6">
                  <c:v>июн</c:v>
                </c:pt>
                <c:pt idx="7">
                  <c:v>июл</c:v>
                </c:pt>
                <c:pt idx="8">
                  <c:v>авг</c:v>
                </c:pt>
                <c:pt idx="9">
                  <c:v>сен</c:v>
                </c:pt>
                <c:pt idx="10">
                  <c:v>окт</c:v>
                </c:pt>
                <c:pt idx="11">
                  <c:v>ноя</c:v>
                </c:pt>
                <c:pt idx="12">
                  <c:v>дек</c:v>
                </c:pt>
                <c:pt idx="13">
                  <c:v>Конечный баланс</c:v>
                </c:pt>
              </c:strCache>
            </c:strRef>
          </c:cat>
          <c:val>
            <c:numRef>
              <c:f>ВсеЗначения!$C$23:$C$36</c:f>
              <c:numCache>
                <c:formatCode>General</c:formatCode>
                <c:ptCount val="14"/>
                <c:pt idx="13">
                  <c:v>3500</c:v>
                </c:pt>
              </c:numCache>
            </c:numRef>
          </c:val>
        </c:ser>
        <c:ser>
          <c:idx val="2"/>
          <c:order val="2"/>
          <c:tx>
            <c:strRef>
              <c:f>ВсеЗначения!$D$22</c:f>
              <c:strCache>
                <c:ptCount val="1"/>
                <c:pt idx="0">
                  <c:v>+База</c:v>
                </c:pt>
              </c:strCache>
            </c:strRef>
          </c:tx>
          <c:spPr>
            <a:noFill/>
          </c:spPr>
          <c:invertIfNegative val="0"/>
          <c:val>
            <c:numRef>
              <c:f>ВсеЗначения!$D$23:$D$36</c:f>
              <c:numCache>
                <c:formatCode>General</c:formatCode>
                <c:ptCount val="14"/>
                <c:pt idx="1">
                  <c:v>2000</c:v>
                </c:pt>
                <c:pt idx="2">
                  <c:v>2110</c:v>
                </c:pt>
                <c:pt idx="3">
                  <c:v>2250</c:v>
                </c:pt>
                <c:pt idx="4">
                  <c:v>870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1180</c:v>
                </c:pt>
                <c:pt idx="9">
                  <c:v>1270</c:v>
                </c:pt>
                <c:pt idx="10">
                  <c:v>1430</c:v>
                </c:pt>
                <c:pt idx="11">
                  <c:v>1450</c:v>
                </c:pt>
                <c:pt idx="12">
                  <c:v>3000</c:v>
                </c:pt>
              </c:numCache>
            </c:numRef>
          </c:val>
        </c:ser>
        <c:ser>
          <c:idx val="3"/>
          <c:order val="3"/>
          <c:tx>
            <c:strRef>
              <c:f>ВсеЗначения!$E$22</c:f>
              <c:strCache>
                <c:ptCount val="1"/>
                <c:pt idx="0">
                  <c:v>+Уменьшение</c:v>
                </c:pt>
              </c:strCache>
            </c:strRef>
          </c:tx>
          <c:spPr>
            <a:solidFill>
              <a:srgbClr val="CD2925"/>
            </a:solidFill>
          </c:spPr>
          <c:invertIfNegative val="0"/>
          <c:val>
            <c:numRef>
              <c:f>ВсеЗначения!$E$23:$E$36</c:f>
              <c:numCache>
                <c:formatCode>General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1550</c:v>
                </c:pt>
                <c:pt idx="5">
                  <c:v>870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ВсеЗначения!$F$22</c:f>
              <c:strCache>
                <c:ptCount val="1"/>
                <c:pt idx="0">
                  <c:v>+Увеличение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ВсеЗначения!$F$23:$F$36</c:f>
              <c:numCache>
                <c:formatCode>General</c:formatCode>
                <c:ptCount val="14"/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1180</c:v>
                </c:pt>
                <c:pt idx="8">
                  <c:v>90</c:v>
                </c:pt>
                <c:pt idx="9">
                  <c:v>160</c:v>
                </c:pt>
                <c:pt idx="10">
                  <c:v>20</c:v>
                </c:pt>
                <c:pt idx="11">
                  <c:v>1550</c:v>
                </c:pt>
                <c:pt idx="12">
                  <c:v>500</c:v>
                </c:pt>
              </c:numCache>
            </c:numRef>
          </c:val>
        </c:ser>
        <c:ser>
          <c:idx val="5"/>
          <c:order val="5"/>
          <c:tx>
            <c:strRef>
              <c:f>ВсеЗначения!$G$22</c:f>
              <c:strCache>
                <c:ptCount val="1"/>
                <c:pt idx="0">
                  <c:v>-База</c:v>
                </c:pt>
              </c:strCache>
            </c:strRef>
          </c:tx>
          <c:spPr>
            <a:noFill/>
          </c:spPr>
          <c:invertIfNegative val="0"/>
          <c:val>
            <c:numRef>
              <c:f>ВсеЗначения!$G$23:$G$36</c:f>
              <c:numCache>
                <c:formatCode>General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-780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6"/>
          <c:tx>
            <c:strRef>
              <c:f>ВсеЗначения!$H$22</c:f>
              <c:strCache>
                <c:ptCount val="1"/>
                <c:pt idx="0">
                  <c:v>-Уменьшение</c:v>
                </c:pt>
              </c:strCache>
            </c:strRef>
          </c:tx>
          <c:spPr>
            <a:solidFill>
              <a:srgbClr val="FC6868"/>
            </a:solidFill>
          </c:spPr>
          <c:invertIfNegative val="0"/>
          <c:val>
            <c:numRef>
              <c:f>ВсеЗначения!$H$23:$H$36</c:f>
              <c:numCache>
                <c:formatCode>General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-840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7"/>
          <c:order val="7"/>
          <c:tx>
            <c:strRef>
              <c:f>ВсеЗначения!$I$22</c:f>
              <c:strCache>
                <c:ptCount val="1"/>
                <c:pt idx="0">
                  <c:v>-Увеличение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val>
            <c:numRef>
              <c:f>ВсеЗначения!$I$23:$I$36</c:f>
              <c:numCache>
                <c:formatCode>General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-60</c:v>
                </c:pt>
                <c:pt idx="7">
                  <c:v>-780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9316352"/>
        <c:axId val="149317888"/>
      </c:barChart>
      <c:barChart>
        <c:barDir val="col"/>
        <c:grouping val="stacked"/>
        <c:varyColors val="0"/>
        <c:ser>
          <c:idx val="8"/>
          <c:order val="8"/>
          <c:tx>
            <c:strRef>
              <c:f>ВсеЗначения!$J$22</c:f>
              <c:strCache>
                <c:ptCount val="1"/>
                <c:pt idx="0">
                  <c:v>Подписи данных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numRef>
              <c:f>ВсеЗначения!$C$6:$C$19</c:f>
              <c:numCache>
                <c:formatCode>General</c:formatCode>
                <c:ptCount val="14"/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-1550</c:v>
                </c:pt>
                <c:pt idx="5">
                  <c:v>-1710</c:v>
                </c:pt>
                <c:pt idx="6">
                  <c:v>60</c:v>
                </c:pt>
                <c:pt idx="7">
                  <c:v>1960</c:v>
                </c:pt>
                <c:pt idx="8">
                  <c:v>90</c:v>
                </c:pt>
                <c:pt idx="9">
                  <c:v>160</c:v>
                </c:pt>
                <c:pt idx="10">
                  <c:v>20</c:v>
                </c:pt>
                <c:pt idx="11">
                  <c:v>1550</c:v>
                </c:pt>
                <c:pt idx="12">
                  <c:v>500</c:v>
                </c:pt>
              </c:numCache>
            </c:numRef>
          </c:cat>
          <c:val>
            <c:numRef>
              <c:f>ВсеЗначения!$J$23:$J$36</c:f>
              <c:numCache>
                <c:formatCode>General</c:formatCode>
                <c:ptCount val="14"/>
                <c:pt idx="0">
                  <c:v>2000</c:v>
                </c:pt>
                <c:pt idx="1">
                  <c:v>2110</c:v>
                </c:pt>
                <c:pt idx="2">
                  <c:v>2250</c:v>
                </c:pt>
                <c:pt idx="3">
                  <c:v>2420</c:v>
                </c:pt>
                <c:pt idx="4">
                  <c:v>870</c:v>
                </c:pt>
                <c:pt idx="5">
                  <c:v>-840</c:v>
                </c:pt>
                <c:pt idx="6">
                  <c:v>-780</c:v>
                </c:pt>
                <c:pt idx="7">
                  <c:v>1180</c:v>
                </c:pt>
                <c:pt idx="8">
                  <c:v>1270</c:v>
                </c:pt>
                <c:pt idx="9">
                  <c:v>1430</c:v>
                </c:pt>
                <c:pt idx="10">
                  <c:v>1450</c:v>
                </c:pt>
                <c:pt idx="11">
                  <c:v>3000</c:v>
                </c:pt>
                <c:pt idx="12">
                  <c:v>3500</c:v>
                </c:pt>
                <c:pt idx="13">
                  <c:v>3500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9329408"/>
        <c:axId val="149327872"/>
      </c:barChart>
      <c:catAx>
        <c:axId val="149316352"/>
        <c:scaling>
          <c:orientation val="minMax"/>
        </c:scaling>
        <c:delete val="0"/>
        <c:axPos val="b"/>
        <c:numFmt formatCode="mmm" sourceLinked="1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ru-RU"/>
          </a:p>
        </c:txPr>
        <c:crossAx val="149317888"/>
        <c:crosses val="autoZero"/>
        <c:auto val="1"/>
        <c:lblAlgn val="ctr"/>
        <c:lblOffset val="100"/>
        <c:noMultiLvlLbl val="0"/>
      </c:catAx>
      <c:valAx>
        <c:axId val="149317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9316352"/>
        <c:crosses val="autoZero"/>
        <c:crossBetween val="between"/>
      </c:valAx>
      <c:valAx>
        <c:axId val="14932787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49329408"/>
        <c:crosses val="max"/>
        <c:crossBetween val="between"/>
      </c:valAx>
      <c:catAx>
        <c:axId val="149329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32787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Факторы!$A$4</c:f>
          <c:strCache>
            <c:ptCount val="1"/>
            <c:pt idx="0">
              <c:v>Анализ влияния факторов</c:v>
            </c:pt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2739138841140174E-2"/>
          <c:y val="0.11422119920562945"/>
          <c:w val="0.97357615347100446"/>
          <c:h val="0.707855790196280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Факторы!$D$7</c:f>
              <c:strCache>
                <c:ptCount val="1"/>
                <c:pt idx="0">
                  <c:v>Служебный </c:v>
                </c:pt>
              </c:strCache>
            </c:strRef>
          </c:tx>
          <c:spPr>
            <a:noFill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4C4-4A73-8BB4-43CFB594F03C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4C4-4A73-8BB4-43CFB594F03C}"/>
              </c:ext>
            </c:extLst>
          </c:dPt>
          <c:dLbls>
            <c:dLbl>
              <c:idx val="0"/>
              <c:layout>
                <c:manualLayout>
                  <c:x val="-3.1633060483657041E-3"/>
                  <c:y val="-0.290856665508712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4C4-4A73-8BB4-43CFB594F03C}"/>
                </c:ext>
              </c:extLst>
            </c:dLbl>
            <c:dLbl>
              <c:idx val="7"/>
              <c:layout>
                <c:manualLayout>
                  <c:x val="0"/>
                  <c:y val="-0.336932968955637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4C4-4A73-8BB4-43CFB594F03C}"/>
                </c:ext>
              </c:extLst>
            </c:dLbl>
            <c:dLbl>
              <c:idx val="16"/>
              <c:layout>
                <c:manualLayout>
                  <c:x val="0"/>
                  <c:y val="-0.422379721802219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C4-4A73-8BB4-43CFB594F03C}"/>
                </c:ext>
              </c:extLst>
            </c:dLbl>
            <c:spPr>
              <a:ln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Факторы!$B$8:$B$15</c:f>
              <c:strCache>
                <c:ptCount val="8"/>
                <c:pt idx="0">
                  <c:v>Прогноз выручки (на конец года)</c:v>
                </c:pt>
                <c:pt idx="1">
                  <c:v>Курс доллара</c:v>
                </c:pt>
                <c:pt idx="2">
                  <c:v>Цены на комплектующие</c:v>
                </c:pt>
                <c:pt idx="3">
                  <c:v>Изменения объема выпуска</c:v>
                </c:pt>
                <c:pt idx="4">
                  <c:v>Выручка от новых филиалов</c:v>
                </c:pt>
                <c:pt idx="5">
                  <c:v>Выручка от новых продуктов</c:v>
                </c:pt>
                <c:pt idx="6">
                  <c:v>Прочие 
факторы</c:v>
                </c:pt>
                <c:pt idx="7">
                  <c:v>Факт выручки (на конец года)</c:v>
                </c:pt>
              </c:strCache>
            </c:strRef>
          </c:cat>
          <c:val>
            <c:numRef>
              <c:f>Факторы!$D$8:$D$15</c:f>
              <c:numCache>
                <c:formatCode>General</c:formatCode>
                <c:ptCount val="8"/>
                <c:pt idx="0">
                  <c:v>140</c:v>
                </c:pt>
                <c:pt idx="1">
                  <c:v>140</c:v>
                </c:pt>
                <c:pt idx="2">
                  <c:v>145</c:v>
                </c:pt>
                <c:pt idx="3">
                  <c:v>145</c:v>
                </c:pt>
                <c:pt idx="4">
                  <c:v>165</c:v>
                </c:pt>
                <c:pt idx="5">
                  <c:v>181</c:v>
                </c:pt>
                <c:pt idx="6">
                  <c:v>171</c:v>
                </c:pt>
                <c:pt idx="7">
                  <c:v>171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4C4-4A73-8BB4-43CFB594F03C}"/>
            </c:ext>
          </c:extLst>
        </c:ser>
        <c:ser>
          <c:idx val="1"/>
          <c:order val="1"/>
          <c:tx>
            <c:strRef>
              <c:f>Факторы!$E$7</c:f>
              <c:strCache>
                <c:ptCount val="1"/>
                <c:pt idx="0">
                  <c:v>Отклонение ПЛЮС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3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4C4-4A73-8BB4-43CFB594F03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A4C4-4A73-8BB4-43CFB594F03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A4C4-4A73-8BB4-43CFB594F03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A4C4-4A73-8BB4-43CFB594F03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A4C4-4A73-8BB4-43CFB594F03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3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A4C4-4A73-8BB4-43CFB594F03C}"/>
              </c:ext>
            </c:extLst>
          </c:dPt>
          <c:dLbls>
            <c:numFmt formatCode="#,##0;\-#,##0;" sourceLinked="0"/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Факторы!$B$8:$B$15</c:f>
              <c:strCache>
                <c:ptCount val="8"/>
                <c:pt idx="0">
                  <c:v>Прогноз выручки (на конец года)</c:v>
                </c:pt>
                <c:pt idx="1">
                  <c:v>Курс доллара</c:v>
                </c:pt>
                <c:pt idx="2">
                  <c:v>Цены на комплектующие</c:v>
                </c:pt>
                <c:pt idx="3">
                  <c:v>Изменения объема выпуска</c:v>
                </c:pt>
                <c:pt idx="4">
                  <c:v>Выручка от новых филиалов</c:v>
                </c:pt>
                <c:pt idx="5">
                  <c:v>Выручка от новых продуктов</c:v>
                </c:pt>
                <c:pt idx="6">
                  <c:v>Прочие 
факторы</c:v>
                </c:pt>
                <c:pt idx="7">
                  <c:v>Факт выручки (на конец года)</c:v>
                </c:pt>
              </c:strCache>
            </c:strRef>
          </c:cat>
          <c:val>
            <c:numRef>
              <c:f>Факторы!$E$8:$E$15</c:f>
              <c:numCache>
                <c:formatCode>General</c:formatCode>
                <c:ptCount val="8"/>
                <c:pt idx="1">
                  <c:v>15</c:v>
                </c:pt>
                <c:pt idx="2">
                  <c:v>0</c:v>
                </c:pt>
                <c:pt idx="3">
                  <c:v>20</c:v>
                </c:pt>
                <c:pt idx="4">
                  <c:v>16</c:v>
                </c:pt>
                <c:pt idx="5">
                  <c:v>10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A4C4-4A73-8BB4-43CFB594F03C}"/>
            </c:ext>
          </c:extLst>
        </c:ser>
        <c:ser>
          <c:idx val="2"/>
          <c:order val="2"/>
          <c:tx>
            <c:strRef>
              <c:f>Факторы!$F$7</c:f>
              <c:strCache>
                <c:ptCount val="1"/>
                <c:pt idx="0">
                  <c:v>Отклонение МИНУС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numFmt formatCode="#,##0;\-#,##0;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Факторы!$B$8:$B$15</c:f>
              <c:strCache>
                <c:ptCount val="8"/>
                <c:pt idx="0">
                  <c:v>Прогноз выручки (на конец года)</c:v>
                </c:pt>
                <c:pt idx="1">
                  <c:v>Курс доллара</c:v>
                </c:pt>
                <c:pt idx="2">
                  <c:v>Цены на комплектующие</c:v>
                </c:pt>
                <c:pt idx="3">
                  <c:v>Изменения объема выпуска</c:v>
                </c:pt>
                <c:pt idx="4">
                  <c:v>Выручка от новых филиалов</c:v>
                </c:pt>
                <c:pt idx="5">
                  <c:v>Выручка от новых продуктов</c:v>
                </c:pt>
                <c:pt idx="6">
                  <c:v>Прочие 
факторы</c:v>
                </c:pt>
                <c:pt idx="7">
                  <c:v>Факт выручки (на конец года)</c:v>
                </c:pt>
              </c:strCache>
            </c:strRef>
          </c:cat>
          <c:val>
            <c:numRef>
              <c:f>Факторы!$F$8:$F$15</c:f>
              <c:numCache>
                <c:formatCode>General</c:formatCode>
                <c:ptCount val="8"/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overlap val="100"/>
        <c:axId val="143514240"/>
        <c:axId val="143581568"/>
      </c:barChart>
      <c:catAx>
        <c:axId val="14351424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+mn-lt"/>
                <a:cs typeface="Times New Roman" pitchFamily="18" charset="0"/>
              </a:defRPr>
            </a:pPr>
            <a:endParaRPr lang="ru-RU"/>
          </a:p>
        </c:txPr>
        <c:crossAx val="143581568"/>
        <c:crosses val="autoZero"/>
        <c:auto val="1"/>
        <c:lblAlgn val="ctr"/>
        <c:lblOffset val="100"/>
        <c:noMultiLvlLbl val="0"/>
      </c:catAx>
      <c:valAx>
        <c:axId val="143581568"/>
        <c:scaling>
          <c:orientation val="minMax"/>
          <c:max val="2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one"/>
        <c:crossAx val="143514240"/>
        <c:crosses val="autoZero"/>
        <c:crossBetween val="between"/>
        <c:majorUnit val="250"/>
        <c:minorUnit val="4"/>
      </c:valAx>
      <c:spPr>
        <a:ln>
          <a:solidFill>
            <a:schemeClr val="bg1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304801</xdr:colOff>
      <xdr:row>19</xdr:row>
      <xdr:rowOff>166686</xdr:rowOff>
    </xdr:from>
    <xdr:to>
      <xdr:col>11</xdr:col>
      <xdr:colOff>400050</xdr:colOff>
      <xdr:row>38</xdr:row>
      <xdr:rowOff>38099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876299</xdr:colOff>
      <xdr:row>1</xdr:row>
      <xdr:rowOff>200024</xdr:rowOff>
    </xdr:from>
    <xdr:to>
      <xdr:col>17</xdr:col>
      <xdr:colOff>609599</xdr:colOff>
      <xdr:row>19</xdr:row>
      <xdr:rowOff>190499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9</xdr:col>
      <xdr:colOff>0</xdr:colOff>
      <xdr:row>37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4;&#1073;&#1099;&#1095;&#1085;&#1099;&#1081;\Documents\&#1044;&#1080;&#1072;&#1075;&#1088;&#1072;&#1084;&#1084;&#1072;%20&#1042;&#1086;&#1076;&#1086;&#1087;&#1072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НАЛ"/>
      <sheetName val="ФИНАЛ (2)"/>
      <sheetName val="ФИНАЛ (3)"/>
    </sheetNames>
    <sheetDataSet>
      <sheetData sheetId="0" refreshError="1"/>
      <sheetData sheetId="1">
        <row r="3">
          <cell r="B3" t="str">
            <v>Прогноз 2017</v>
          </cell>
          <cell r="C3">
            <v>140</v>
          </cell>
        </row>
        <row r="4">
          <cell r="B4" t="str">
            <v>Курсы валют</v>
          </cell>
          <cell r="C4">
            <v>140</v>
          </cell>
          <cell r="D4">
            <v>15</v>
          </cell>
          <cell r="E4">
            <v>15</v>
          </cell>
        </row>
        <row r="5">
          <cell r="B5" t="str">
            <v>Цены и котировки</v>
          </cell>
          <cell r="C5">
            <v>145</v>
          </cell>
          <cell r="D5">
            <v>10</v>
          </cell>
          <cell r="E5">
            <v>-10</v>
          </cell>
        </row>
        <row r="6">
          <cell r="B6" t="str">
            <v>Изменения производственной программы</v>
          </cell>
          <cell r="C6">
            <v>145</v>
          </cell>
          <cell r="D6">
            <v>20</v>
          </cell>
          <cell r="E6">
            <v>20</v>
          </cell>
        </row>
        <row r="7">
          <cell r="B7" t="str">
            <v>Выручка от новых бизнесов</v>
          </cell>
          <cell r="C7">
            <v>165</v>
          </cell>
          <cell r="D7">
            <v>16</v>
          </cell>
          <cell r="E7">
            <v>16</v>
          </cell>
        </row>
        <row r="8">
          <cell r="B8" t="str">
            <v>Прочие 
факторы1</v>
          </cell>
          <cell r="C8">
            <v>161</v>
          </cell>
          <cell r="D8">
            <v>20</v>
          </cell>
          <cell r="E8">
            <v>-20</v>
          </cell>
        </row>
        <row r="9">
          <cell r="B9" t="str">
            <v>Прочие 
факторы2</v>
          </cell>
          <cell r="C9">
            <v>161</v>
          </cell>
          <cell r="D9">
            <v>5</v>
          </cell>
          <cell r="E9">
            <v>5</v>
          </cell>
        </row>
        <row r="10">
          <cell r="B10" t="str">
            <v>Факт 2017</v>
          </cell>
          <cell r="C10">
            <v>166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2.ru/" TargetMode="External"/><Relationship Id="rId2" Type="http://schemas.openxmlformats.org/officeDocument/2006/relationships/hyperlink" Target="http://excel2.ru/articles/diagramma-vodopad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2.ru/" TargetMode="External"/><Relationship Id="rId2" Type="http://schemas.openxmlformats.org/officeDocument/2006/relationships/hyperlink" Target="http://excel2.ru/articles/diagramma-vodopad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http://www.excel2.ru/" TargetMode="External"/><Relationship Id="rId7" Type="http://schemas.openxmlformats.org/officeDocument/2006/relationships/hyperlink" Target="http://www.excel2.ru/" TargetMode="External"/><Relationship Id="rId2" Type="http://schemas.openxmlformats.org/officeDocument/2006/relationships/hyperlink" Target="http://excel2.ru/articles/diagramma-vodopad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5" Type="http://schemas.openxmlformats.org/officeDocument/2006/relationships/hyperlink" Target="http://www.excel2.ru/" TargetMode="External"/><Relationship Id="rId4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19"/>
  <sheetViews>
    <sheetView workbookViewId="0">
      <selection activeCell="E4" sqref="A1:E4"/>
    </sheetView>
  </sheetViews>
  <sheetFormatPr defaultRowHeight="15" x14ac:dyDescent="0.25"/>
  <cols>
    <col min="1" max="1" width="13.85546875" customWidth="1"/>
    <col min="2" max="2" width="9.7109375" bestFit="1" customWidth="1"/>
    <col min="3" max="3" width="12.140625" bestFit="1" customWidth="1"/>
    <col min="4" max="4" width="13.28515625" bestFit="1" customWidth="1"/>
    <col min="5" max="5" width="12" customWidth="1"/>
    <col min="270" max="270" width="10" customWidth="1"/>
    <col min="351" max="351" width="8.5703125" customWidth="1"/>
  </cols>
  <sheetData>
    <row r="1" spans="1:5" ht="26.25" x14ac:dyDescent="0.25">
      <c r="A1" s="7" t="s">
        <v>4</v>
      </c>
      <c r="B1" s="7"/>
      <c r="C1" s="7"/>
      <c r="D1" s="7"/>
      <c r="E1" s="7"/>
    </row>
    <row r="2" spans="1:5" ht="15.75" x14ac:dyDescent="0.25">
      <c r="A2" s="8" t="s">
        <v>5</v>
      </c>
      <c r="B2" s="4"/>
      <c r="C2" s="4"/>
      <c r="D2" s="4"/>
      <c r="E2" s="4"/>
    </row>
    <row r="3" spans="1:5" ht="18.75" x14ac:dyDescent="0.25">
      <c r="A3" s="5" t="s">
        <v>24</v>
      </c>
      <c r="B3" s="5"/>
      <c r="C3" s="5"/>
      <c r="D3" s="5"/>
      <c r="E3" s="5"/>
    </row>
    <row r="4" spans="1:5" x14ac:dyDescent="0.25">
      <c r="A4" s="12" t="s">
        <v>11</v>
      </c>
      <c r="B4" s="6"/>
      <c r="C4" s="6"/>
      <c r="D4" s="6"/>
      <c r="E4" s="6"/>
    </row>
    <row r="5" spans="1:5" x14ac:dyDescent="0.25">
      <c r="A5" s="9"/>
      <c r="B5" s="1" t="s">
        <v>0</v>
      </c>
      <c r="C5" s="1" t="s">
        <v>6</v>
      </c>
      <c r="D5" s="1" t="s">
        <v>7</v>
      </c>
      <c r="E5" s="1" t="s">
        <v>8</v>
      </c>
    </row>
    <row r="6" spans="1:5" x14ac:dyDescent="0.25">
      <c r="A6" s="9" t="s">
        <v>9</v>
      </c>
      <c r="B6" s="28">
        <v>3500</v>
      </c>
      <c r="C6" s="10"/>
      <c r="D6" s="9"/>
      <c r="E6" s="10">
        <f>B6</f>
        <v>3500</v>
      </c>
    </row>
    <row r="7" spans="1:5" x14ac:dyDescent="0.25">
      <c r="A7" s="11">
        <v>42005</v>
      </c>
      <c r="B7" s="28">
        <v>5100</v>
      </c>
      <c r="C7" s="9">
        <f>IF(B7&gt;B6,B7-B6,0)</f>
        <v>1600</v>
      </c>
      <c r="D7" s="9">
        <f>IF(B7&gt;B6,0,B6-B7)</f>
        <v>0</v>
      </c>
      <c r="E7" s="9">
        <f>C6-D7+E6</f>
        <v>3500</v>
      </c>
    </row>
    <row r="8" spans="1:5" x14ac:dyDescent="0.25">
      <c r="A8" s="11">
        <v>42036</v>
      </c>
      <c r="B8" s="28">
        <v>5700</v>
      </c>
      <c r="C8" s="9">
        <f t="shared" ref="C8:C18" si="0">IF(B8&gt;B7,B8-B7,0)</f>
        <v>600</v>
      </c>
      <c r="D8" s="9">
        <f t="shared" ref="D8:D18" si="1">IF(B8&gt;B7,0,B7-B8)</f>
        <v>0</v>
      </c>
      <c r="E8" s="9">
        <f t="shared" ref="E8:E18" si="2">C7-D8+E7</f>
        <v>5100</v>
      </c>
    </row>
    <row r="9" spans="1:5" x14ac:dyDescent="0.25">
      <c r="A9" s="11">
        <v>42064</v>
      </c>
      <c r="B9" s="28">
        <v>5300</v>
      </c>
      <c r="C9" s="9">
        <f t="shared" si="0"/>
        <v>0</v>
      </c>
      <c r="D9" s="9">
        <f t="shared" si="1"/>
        <v>400</v>
      </c>
      <c r="E9" s="9">
        <f t="shared" si="2"/>
        <v>5300</v>
      </c>
    </row>
    <row r="10" spans="1:5" x14ac:dyDescent="0.25">
      <c r="A10" s="11">
        <v>42095</v>
      </c>
      <c r="B10" s="28">
        <v>4970</v>
      </c>
      <c r="C10" s="9">
        <f t="shared" si="0"/>
        <v>0</v>
      </c>
      <c r="D10" s="9">
        <f t="shared" si="1"/>
        <v>330</v>
      </c>
      <c r="E10" s="9">
        <f t="shared" si="2"/>
        <v>4970</v>
      </c>
    </row>
    <row r="11" spans="1:5" x14ac:dyDescent="0.25">
      <c r="A11" s="11">
        <v>42125</v>
      </c>
      <c r="B11" s="28">
        <v>3970</v>
      </c>
      <c r="C11" s="9">
        <f t="shared" si="0"/>
        <v>0</v>
      </c>
      <c r="D11" s="9">
        <f t="shared" si="1"/>
        <v>1000</v>
      </c>
      <c r="E11" s="9">
        <f t="shared" si="2"/>
        <v>3970</v>
      </c>
    </row>
    <row r="12" spans="1:5" x14ac:dyDescent="0.25">
      <c r="A12" s="11">
        <v>42156</v>
      </c>
      <c r="B12" s="28">
        <v>2770</v>
      </c>
      <c r="C12" s="9">
        <f t="shared" si="0"/>
        <v>0</v>
      </c>
      <c r="D12" s="9">
        <f t="shared" si="1"/>
        <v>1200</v>
      </c>
      <c r="E12" s="9">
        <f t="shared" si="2"/>
        <v>2770</v>
      </c>
    </row>
    <row r="13" spans="1:5" x14ac:dyDescent="0.25">
      <c r="A13" s="11">
        <v>42186</v>
      </c>
      <c r="B13" s="28">
        <v>4070</v>
      </c>
      <c r="C13" s="9">
        <f t="shared" si="0"/>
        <v>1300</v>
      </c>
      <c r="D13" s="9">
        <f t="shared" si="1"/>
        <v>0</v>
      </c>
      <c r="E13" s="9">
        <f t="shared" si="2"/>
        <v>2770</v>
      </c>
    </row>
    <row r="14" spans="1:5" x14ac:dyDescent="0.25">
      <c r="A14" s="11">
        <v>42217</v>
      </c>
      <c r="B14" s="28">
        <v>5570</v>
      </c>
      <c r="C14" s="9">
        <f t="shared" si="0"/>
        <v>1500</v>
      </c>
      <c r="D14" s="9">
        <f t="shared" si="1"/>
        <v>0</v>
      </c>
      <c r="E14" s="9">
        <f t="shared" si="2"/>
        <v>4070</v>
      </c>
    </row>
    <row r="15" spans="1:5" x14ac:dyDescent="0.25">
      <c r="A15" s="11">
        <v>42248</v>
      </c>
      <c r="B15" s="28">
        <v>5170</v>
      </c>
      <c r="C15" s="9">
        <f t="shared" si="0"/>
        <v>0</v>
      </c>
      <c r="D15" s="9">
        <f t="shared" si="1"/>
        <v>400</v>
      </c>
      <c r="E15" s="9">
        <f t="shared" si="2"/>
        <v>5170</v>
      </c>
    </row>
    <row r="16" spans="1:5" x14ac:dyDescent="0.25">
      <c r="A16" s="11">
        <v>42278</v>
      </c>
      <c r="B16" s="28">
        <v>6370</v>
      </c>
      <c r="C16" s="9">
        <f t="shared" si="0"/>
        <v>1200</v>
      </c>
      <c r="D16" s="9">
        <f t="shared" si="1"/>
        <v>0</v>
      </c>
      <c r="E16" s="9">
        <f t="shared" si="2"/>
        <v>5170</v>
      </c>
    </row>
    <row r="17" spans="1:5" x14ac:dyDescent="0.25">
      <c r="A17" s="11">
        <v>42309</v>
      </c>
      <c r="B17" s="28">
        <v>3370</v>
      </c>
      <c r="C17" s="9">
        <f t="shared" si="0"/>
        <v>0</v>
      </c>
      <c r="D17" s="9">
        <f t="shared" si="1"/>
        <v>3000</v>
      </c>
      <c r="E17" s="9">
        <f t="shared" si="2"/>
        <v>3370</v>
      </c>
    </row>
    <row r="18" spans="1:5" x14ac:dyDescent="0.25">
      <c r="A18" s="11">
        <v>42339</v>
      </c>
      <c r="B18" s="28">
        <v>3870</v>
      </c>
      <c r="C18" s="9">
        <f t="shared" si="0"/>
        <v>500</v>
      </c>
      <c r="D18" s="9">
        <f t="shared" si="1"/>
        <v>0</v>
      </c>
      <c r="E18" s="9">
        <f t="shared" si="2"/>
        <v>3370</v>
      </c>
    </row>
    <row r="19" spans="1:5" x14ac:dyDescent="0.25">
      <c r="A19" s="9" t="s">
        <v>10</v>
      </c>
      <c r="B19" s="9"/>
      <c r="C19" s="9"/>
      <c r="D19" s="9"/>
      <c r="E19" s="10">
        <f>B18</f>
        <v>3870</v>
      </c>
    </row>
  </sheetData>
  <hyperlinks>
    <hyperlink ref="A1:F1" r:id="rId1" display="Файл скачан с сайта excel2.ru &gt;&gt;&gt;"/>
    <hyperlink ref="A2" r:id="rId2"/>
    <hyperlink ref="E1" r:id="rId3" display="Файл скачан с сайта excel2.ru &gt;&gt;&gt;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5" workbookViewId="0">
      <selection activeCell="B6" sqref="B6"/>
    </sheetView>
  </sheetViews>
  <sheetFormatPr defaultRowHeight="15" x14ac:dyDescent="0.25"/>
  <cols>
    <col min="1" max="1" width="13.85546875" customWidth="1"/>
    <col min="2" max="2" width="15.140625" bestFit="1" customWidth="1"/>
    <col min="3" max="3" width="12.42578125" customWidth="1"/>
    <col min="4" max="4" width="13.28515625" bestFit="1" customWidth="1"/>
    <col min="5" max="5" width="15.140625" customWidth="1"/>
    <col min="6" max="6" width="13.140625" customWidth="1"/>
    <col min="8" max="8" width="13.5703125" customWidth="1"/>
    <col min="9" max="9" width="13.140625" customWidth="1"/>
    <col min="270" max="270" width="10" customWidth="1"/>
    <col min="351" max="351" width="8.5703125" customWidth="1"/>
  </cols>
  <sheetData>
    <row r="1" spans="1:5" ht="26.25" x14ac:dyDescent="0.25">
      <c r="A1" s="7" t="s">
        <v>4</v>
      </c>
      <c r="B1" s="7"/>
      <c r="C1" s="7"/>
      <c r="D1" s="7"/>
      <c r="E1" s="7"/>
    </row>
    <row r="2" spans="1:5" ht="15.75" x14ac:dyDescent="0.25">
      <c r="A2" s="8" t="str">
        <f>Больше0!A2</f>
        <v>Перейти к статье &gt;&gt;&gt;</v>
      </c>
      <c r="B2" s="4"/>
      <c r="C2" s="4"/>
      <c r="D2" s="4"/>
      <c r="E2" s="4"/>
    </row>
    <row r="3" spans="1:5" ht="18.75" x14ac:dyDescent="0.25">
      <c r="A3" s="5" t="str">
        <f>Больше0!A3</f>
        <v>Диаграмма Водопад</v>
      </c>
      <c r="B3" s="5"/>
      <c r="C3" s="5"/>
      <c r="D3" s="5"/>
      <c r="E3" s="5"/>
    </row>
    <row r="4" spans="1:5" x14ac:dyDescent="0.25">
      <c r="A4" s="12" t="s">
        <v>48</v>
      </c>
      <c r="B4" s="6"/>
      <c r="C4" s="6"/>
      <c r="D4" s="6"/>
      <c r="E4" s="6"/>
    </row>
    <row r="5" spans="1:5" ht="30" x14ac:dyDescent="0.25">
      <c r="A5" s="16" t="s">
        <v>15</v>
      </c>
      <c r="B5" s="15" t="s">
        <v>47</v>
      </c>
      <c r="C5" s="15" t="s">
        <v>14</v>
      </c>
    </row>
    <row r="6" spans="1:5" ht="30" x14ac:dyDescent="0.25">
      <c r="A6" s="17" t="s">
        <v>12</v>
      </c>
      <c r="B6" s="55">
        <v>2000</v>
      </c>
      <c r="C6" s="19"/>
    </row>
    <row r="7" spans="1:5" x14ac:dyDescent="0.25">
      <c r="A7" s="11">
        <v>42005</v>
      </c>
      <c r="B7" s="35">
        <v>2110</v>
      </c>
      <c r="C7" s="14">
        <f>B7-B6</f>
        <v>110</v>
      </c>
    </row>
    <row r="8" spans="1:5" x14ac:dyDescent="0.25">
      <c r="A8" s="11">
        <v>42036</v>
      </c>
      <c r="B8" s="35">
        <v>2250</v>
      </c>
      <c r="C8" s="14">
        <f t="shared" ref="C8:C18" si="0">B8-B7</f>
        <v>140</v>
      </c>
    </row>
    <row r="9" spans="1:5" x14ac:dyDescent="0.25">
      <c r="A9" s="11">
        <v>42064</v>
      </c>
      <c r="B9" s="35">
        <v>2420</v>
      </c>
      <c r="C9" s="14">
        <f t="shared" si="0"/>
        <v>170</v>
      </c>
    </row>
    <row r="10" spans="1:5" x14ac:dyDescent="0.25">
      <c r="A10" s="11">
        <v>42095</v>
      </c>
      <c r="B10" s="35">
        <v>870</v>
      </c>
      <c r="C10" s="14">
        <f t="shared" si="0"/>
        <v>-1550</v>
      </c>
    </row>
    <row r="11" spans="1:5" x14ac:dyDescent="0.25">
      <c r="A11" s="11">
        <v>42125</v>
      </c>
      <c r="B11" s="35">
        <v>-840</v>
      </c>
      <c r="C11" s="14">
        <f t="shared" si="0"/>
        <v>-1710</v>
      </c>
    </row>
    <row r="12" spans="1:5" x14ac:dyDescent="0.25">
      <c r="A12" s="11">
        <v>42156</v>
      </c>
      <c r="B12" s="35">
        <v>-780</v>
      </c>
      <c r="C12" s="14">
        <f t="shared" si="0"/>
        <v>60</v>
      </c>
    </row>
    <row r="13" spans="1:5" x14ac:dyDescent="0.25">
      <c r="A13" s="11">
        <v>42186</v>
      </c>
      <c r="B13" s="35">
        <v>1180</v>
      </c>
      <c r="C13" s="14">
        <f t="shared" si="0"/>
        <v>1960</v>
      </c>
    </row>
    <row r="14" spans="1:5" x14ac:dyDescent="0.25">
      <c r="A14" s="11">
        <v>42217</v>
      </c>
      <c r="B14" s="35">
        <v>1270</v>
      </c>
      <c r="C14" s="14">
        <f t="shared" si="0"/>
        <v>90</v>
      </c>
    </row>
    <row r="15" spans="1:5" x14ac:dyDescent="0.25">
      <c r="A15" s="11">
        <v>42248</v>
      </c>
      <c r="B15" s="35">
        <v>1430</v>
      </c>
      <c r="C15" s="14">
        <f t="shared" si="0"/>
        <v>160</v>
      </c>
    </row>
    <row r="16" spans="1:5" x14ac:dyDescent="0.25">
      <c r="A16" s="11">
        <v>42278</v>
      </c>
      <c r="B16" s="35">
        <v>1450</v>
      </c>
      <c r="C16" s="14">
        <f t="shared" si="0"/>
        <v>20</v>
      </c>
    </row>
    <row r="17" spans="1:10" x14ac:dyDescent="0.25">
      <c r="A17" s="11">
        <v>42309</v>
      </c>
      <c r="B17" s="35">
        <v>3000</v>
      </c>
      <c r="C17" s="14">
        <f t="shared" si="0"/>
        <v>1550</v>
      </c>
    </row>
    <row r="18" spans="1:10" x14ac:dyDescent="0.25">
      <c r="A18" s="11">
        <v>42339</v>
      </c>
      <c r="B18" s="35">
        <v>3500</v>
      </c>
      <c r="C18" s="14">
        <f t="shared" si="0"/>
        <v>500</v>
      </c>
    </row>
    <row r="19" spans="1:10" ht="30" x14ac:dyDescent="0.25">
      <c r="A19" s="17" t="s">
        <v>13</v>
      </c>
      <c r="B19" s="20">
        <f>B18</f>
        <v>3500</v>
      </c>
      <c r="C19" s="18"/>
    </row>
    <row r="21" spans="1:10" x14ac:dyDescent="0.25">
      <c r="A21" s="34" t="s">
        <v>16</v>
      </c>
    </row>
    <row r="22" spans="1:10" ht="30" x14ac:dyDescent="0.25">
      <c r="A22" s="9"/>
      <c r="B22" s="16" t="str">
        <f>A23</f>
        <v>Начальный баланс</v>
      </c>
      <c r="C22" s="21" t="str">
        <f>A36</f>
        <v>Конечный баланс</v>
      </c>
      <c r="D22" s="22" t="s">
        <v>17</v>
      </c>
      <c r="E22" s="24" t="s">
        <v>19</v>
      </c>
      <c r="F22" s="25" t="s">
        <v>20</v>
      </c>
      <c r="G22" s="22" t="s">
        <v>18</v>
      </c>
      <c r="H22" s="24" t="s">
        <v>21</v>
      </c>
      <c r="I22" s="25" t="s">
        <v>22</v>
      </c>
      <c r="J22" s="26" t="s">
        <v>23</v>
      </c>
    </row>
    <row r="23" spans="1:10" ht="30" x14ac:dyDescent="0.25">
      <c r="A23" s="13" t="str">
        <f>A6</f>
        <v>Начальный баланс</v>
      </c>
      <c r="B23" s="9">
        <f>B6</f>
        <v>2000</v>
      </c>
      <c r="C23" s="9"/>
      <c r="D23" s="9"/>
      <c r="E23" s="9"/>
      <c r="F23" s="9"/>
      <c r="G23" s="9"/>
      <c r="H23" s="9"/>
      <c r="I23" s="9"/>
      <c r="J23" s="14">
        <f>B6</f>
        <v>2000</v>
      </c>
    </row>
    <row r="24" spans="1:10" x14ac:dyDescent="0.25">
      <c r="A24" s="23">
        <f t="shared" ref="A24:A36" si="1">A7</f>
        <v>42005</v>
      </c>
      <c r="B24" s="9"/>
      <c r="C24" s="9"/>
      <c r="D24" s="9">
        <f>IF(C7&gt;0,MAX(B6,),MAX(B7,))</f>
        <v>2000</v>
      </c>
      <c r="E24" s="9">
        <f>IF(C7&lt;0,-MAX(C7,-MAX(B6,)),)</f>
        <v>0</v>
      </c>
      <c r="F24" s="9">
        <f>IF(C7&gt;0,MIN(C7,MAX(B7,)),)</f>
        <v>110</v>
      </c>
      <c r="G24" s="9">
        <f>IF(C7&gt;0,MIN(B7,),MIN(B6,))</f>
        <v>0</v>
      </c>
      <c r="H24" s="9">
        <f>IF(C7&lt;0,SUM(E24:F24)-ABS(C7),)</f>
        <v>0</v>
      </c>
      <c r="I24" s="9">
        <f>IF(C7&gt;0,SUM(E24:F24)-ABS(C7),)</f>
        <v>0</v>
      </c>
      <c r="J24" s="14">
        <f t="shared" ref="J24:J36" si="2">B7</f>
        <v>2110</v>
      </c>
    </row>
    <row r="25" spans="1:10" x14ac:dyDescent="0.25">
      <c r="A25" s="23">
        <f t="shared" si="1"/>
        <v>42036</v>
      </c>
      <c r="B25" s="9"/>
      <c r="C25" s="9"/>
      <c r="D25" s="9">
        <f t="shared" ref="D25:D35" si="3">IF(C8&gt;0,MAX(B7,),MAX(B8,))</f>
        <v>2110</v>
      </c>
      <c r="E25" s="9">
        <f t="shared" ref="E25:E35" si="4">IF(C8&lt;0,-MAX(C8,-MAX(B7,)),)</f>
        <v>0</v>
      </c>
      <c r="F25" s="9">
        <f t="shared" ref="F25:F35" si="5">IF(C8&gt;0,MIN(C8,MAX(B8,)),)</f>
        <v>140</v>
      </c>
      <c r="G25" s="9">
        <f t="shared" ref="G25:G35" si="6">IF(C8&gt;0,MIN(B8,),MIN(B7,))</f>
        <v>0</v>
      </c>
      <c r="H25" s="9">
        <f t="shared" ref="H25:H35" si="7">IF(C8&lt;0,SUM(E25:F25)-ABS(C8),)</f>
        <v>0</v>
      </c>
      <c r="I25" s="9">
        <f t="shared" ref="I25:I35" si="8">IF(C8&gt;0,SUM(E25:F25)-ABS(C8),)</f>
        <v>0</v>
      </c>
      <c r="J25" s="14">
        <f t="shared" si="2"/>
        <v>2250</v>
      </c>
    </row>
    <row r="26" spans="1:10" x14ac:dyDescent="0.25">
      <c r="A26" s="23">
        <f t="shared" si="1"/>
        <v>42064</v>
      </c>
      <c r="B26" s="9"/>
      <c r="C26" s="9"/>
      <c r="D26" s="9">
        <f t="shared" si="3"/>
        <v>2250</v>
      </c>
      <c r="E26" s="9">
        <f t="shared" si="4"/>
        <v>0</v>
      </c>
      <c r="F26" s="9">
        <f t="shared" si="5"/>
        <v>170</v>
      </c>
      <c r="G26" s="9">
        <f t="shared" si="6"/>
        <v>0</v>
      </c>
      <c r="H26" s="9">
        <f t="shared" si="7"/>
        <v>0</v>
      </c>
      <c r="I26" s="9">
        <f t="shared" si="8"/>
        <v>0</v>
      </c>
      <c r="J26" s="14">
        <f t="shared" si="2"/>
        <v>2420</v>
      </c>
    </row>
    <row r="27" spans="1:10" x14ac:dyDescent="0.25">
      <c r="A27" s="23">
        <f t="shared" si="1"/>
        <v>42095</v>
      </c>
      <c r="B27" s="9"/>
      <c r="C27" s="9"/>
      <c r="D27" s="9">
        <f t="shared" si="3"/>
        <v>870</v>
      </c>
      <c r="E27" s="9">
        <f t="shared" si="4"/>
        <v>1550</v>
      </c>
      <c r="F27" s="9">
        <f t="shared" si="5"/>
        <v>0</v>
      </c>
      <c r="G27" s="9">
        <f t="shared" si="6"/>
        <v>0</v>
      </c>
      <c r="H27" s="9">
        <f t="shared" si="7"/>
        <v>0</v>
      </c>
      <c r="I27" s="9">
        <f t="shared" si="8"/>
        <v>0</v>
      </c>
      <c r="J27" s="14">
        <f t="shared" si="2"/>
        <v>870</v>
      </c>
    </row>
    <row r="28" spans="1:10" x14ac:dyDescent="0.25">
      <c r="A28" s="23">
        <f t="shared" si="1"/>
        <v>42125</v>
      </c>
      <c r="B28" s="9"/>
      <c r="C28" s="9"/>
      <c r="D28" s="9">
        <f t="shared" si="3"/>
        <v>0</v>
      </c>
      <c r="E28" s="9">
        <f t="shared" si="4"/>
        <v>870</v>
      </c>
      <c r="F28" s="9">
        <f t="shared" si="5"/>
        <v>0</v>
      </c>
      <c r="G28" s="9">
        <f t="shared" si="6"/>
        <v>0</v>
      </c>
      <c r="H28" s="9">
        <f t="shared" si="7"/>
        <v>-840</v>
      </c>
      <c r="I28" s="9">
        <f t="shared" si="8"/>
        <v>0</v>
      </c>
      <c r="J28" s="14">
        <f t="shared" si="2"/>
        <v>-840</v>
      </c>
    </row>
    <row r="29" spans="1:10" x14ac:dyDescent="0.25">
      <c r="A29" s="23">
        <f t="shared" si="1"/>
        <v>42156</v>
      </c>
      <c r="B29" s="9"/>
      <c r="C29" s="9"/>
      <c r="D29" s="9">
        <f t="shared" si="3"/>
        <v>0</v>
      </c>
      <c r="E29" s="9">
        <f t="shared" si="4"/>
        <v>0</v>
      </c>
      <c r="F29" s="9">
        <f t="shared" si="5"/>
        <v>0</v>
      </c>
      <c r="G29" s="9">
        <f t="shared" si="6"/>
        <v>-780</v>
      </c>
      <c r="H29" s="9">
        <f t="shared" si="7"/>
        <v>0</v>
      </c>
      <c r="I29" s="9">
        <f t="shared" si="8"/>
        <v>-60</v>
      </c>
      <c r="J29" s="14">
        <f t="shared" si="2"/>
        <v>-780</v>
      </c>
    </row>
    <row r="30" spans="1:10" x14ac:dyDescent="0.25">
      <c r="A30" s="23">
        <f t="shared" si="1"/>
        <v>42186</v>
      </c>
      <c r="B30" s="9"/>
      <c r="C30" s="9"/>
      <c r="D30" s="9">
        <f t="shared" si="3"/>
        <v>0</v>
      </c>
      <c r="E30" s="9">
        <f t="shared" si="4"/>
        <v>0</v>
      </c>
      <c r="F30" s="9">
        <f t="shared" si="5"/>
        <v>1180</v>
      </c>
      <c r="G30" s="9">
        <f t="shared" si="6"/>
        <v>0</v>
      </c>
      <c r="H30" s="9">
        <f t="shared" si="7"/>
        <v>0</v>
      </c>
      <c r="I30" s="9">
        <f t="shared" si="8"/>
        <v>-780</v>
      </c>
      <c r="J30" s="14">
        <f t="shared" si="2"/>
        <v>1180</v>
      </c>
    </row>
    <row r="31" spans="1:10" x14ac:dyDescent="0.25">
      <c r="A31" s="23">
        <f t="shared" si="1"/>
        <v>42217</v>
      </c>
      <c r="B31" s="9"/>
      <c r="C31" s="9"/>
      <c r="D31" s="9">
        <f t="shared" si="3"/>
        <v>1180</v>
      </c>
      <c r="E31" s="9">
        <f t="shared" si="4"/>
        <v>0</v>
      </c>
      <c r="F31" s="9">
        <f t="shared" si="5"/>
        <v>90</v>
      </c>
      <c r="G31" s="9">
        <f t="shared" si="6"/>
        <v>0</v>
      </c>
      <c r="H31" s="9">
        <f t="shared" si="7"/>
        <v>0</v>
      </c>
      <c r="I31" s="9">
        <f t="shared" si="8"/>
        <v>0</v>
      </c>
      <c r="J31" s="14">
        <f t="shared" si="2"/>
        <v>1270</v>
      </c>
    </row>
    <row r="32" spans="1:10" x14ac:dyDescent="0.25">
      <c r="A32" s="23">
        <f t="shared" si="1"/>
        <v>42248</v>
      </c>
      <c r="B32" s="9"/>
      <c r="C32" s="9"/>
      <c r="D32" s="9">
        <f t="shared" si="3"/>
        <v>1270</v>
      </c>
      <c r="E32" s="9">
        <f t="shared" si="4"/>
        <v>0</v>
      </c>
      <c r="F32" s="9">
        <f t="shared" si="5"/>
        <v>160</v>
      </c>
      <c r="G32" s="9">
        <f t="shared" si="6"/>
        <v>0</v>
      </c>
      <c r="H32" s="9">
        <f t="shared" si="7"/>
        <v>0</v>
      </c>
      <c r="I32" s="9">
        <f t="shared" si="8"/>
        <v>0</v>
      </c>
      <c r="J32" s="14">
        <f t="shared" si="2"/>
        <v>1430</v>
      </c>
    </row>
    <row r="33" spans="1:10" x14ac:dyDescent="0.25">
      <c r="A33" s="23">
        <f t="shared" si="1"/>
        <v>42278</v>
      </c>
      <c r="B33" s="9"/>
      <c r="C33" s="9"/>
      <c r="D33" s="9">
        <f t="shared" si="3"/>
        <v>1430</v>
      </c>
      <c r="E33" s="9">
        <f t="shared" si="4"/>
        <v>0</v>
      </c>
      <c r="F33" s="9">
        <f t="shared" si="5"/>
        <v>20</v>
      </c>
      <c r="G33" s="9">
        <f t="shared" si="6"/>
        <v>0</v>
      </c>
      <c r="H33" s="9">
        <f t="shared" si="7"/>
        <v>0</v>
      </c>
      <c r="I33" s="9">
        <f t="shared" si="8"/>
        <v>0</v>
      </c>
      <c r="J33" s="14">
        <f t="shared" si="2"/>
        <v>1450</v>
      </c>
    </row>
    <row r="34" spans="1:10" x14ac:dyDescent="0.25">
      <c r="A34" s="23">
        <f t="shared" si="1"/>
        <v>42309</v>
      </c>
      <c r="B34" s="9"/>
      <c r="C34" s="9"/>
      <c r="D34" s="9">
        <f t="shared" si="3"/>
        <v>1450</v>
      </c>
      <c r="E34" s="9">
        <f t="shared" si="4"/>
        <v>0</v>
      </c>
      <c r="F34" s="9">
        <f t="shared" si="5"/>
        <v>1550</v>
      </c>
      <c r="G34" s="9">
        <f t="shared" si="6"/>
        <v>0</v>
      </c>
      <c r="H34" s="9">
        <f t="shared" si="7"/>
        <v>0</v>
      </c>
      <c r="I34" s="9">
        <f t="shared" si="8"/>
        <v>0</v>
      </c>
      <c r="J34" s="14">
        <f t="shared" si="2"/>
        <v>3000</v>
      </c>
    </row>
    <row r="35" spans="1:10" x14ac:dyDescent="0.25">
      <c r="A35" s="23">
        <f t="shared" si="1"/>
        <v>42339</v>
      </c>
      <c r="B35" s="9"/>
      <c r="C35" s="9"/>
      <c r="D35" s="9">
        <f t="shared" si="3"/>
        <v>3000</v>
      </c>
      <c r="E35" s="9">
        <f t="shared" si="4"/>
        <v>0</v>
      </c>
      <c r="F35" s="9">
        <f t="shared" si="5"/>
        <v>500</v>
      </c>
      <c r="G35" s="9">
        <f t="shared" si="6"/>
        <v>0</v>
      </c>
      <c r="H35" s="9">
        <f t="shared" si="7"/>
        <v>0</v>
      </c>
      <c r="I35" s="9">
        <f t="shared" si="8"/>
        <v>0</v>
      </c>
      <c r="J35" s="14">
        <f t="shared" si="2"/>
        <v>3500</v>
      </c>
    </row>
    <row r="36" spans="1:10" ht="30" x14ac:dyDescent="0.25">
      <c r="A36" s="23" t="str">
        <f t="shared" si="1"/>
        <v>Конечный баланс</v>
      </c>
      <c r="B36" s="9"/>
      <c r="C36" s="9">
        <f>B19</f>
        <v>3500</v>
      </c>
      <c r="D36" s="9"/>
      <c r="E36" s="9"/>
      <c r="F36" s="9"/>
      <c r="G36" s="9"/>
      <c r="H36" s="9"/>
      <c r="I36" s="9"/>
      <c r="J36" s="14">
        <f t="shared" si="2"/>
        <v>3500</v>
      </c>
    </row>
  </sheetData>
  <hyperlinks>
    <hyperlink ref="A1:F1" r:id="rId1" display="Файл скачан с сайта excel2.ru &gt;&gt;&gt;"/>
    <hyperlink ref="A2" r:id="rId2" display="http://excel2.ru/articles/diagramma-vodopad?utm_source=organic_file&amp;utm_medium=file&amp;utm_campaign=file_download"/>
    <hyperlink ref="E1" r:id="rId3" display="Файл скачан с сайта excel2.ru &gt;&gt;&gt;"/>
  </hyperlinks>
  <pageMargins left="0.7" right="0.7" top="0.75" bottom="0.75" header="0.3" footer="0.3"/>
  <pageSetup paperSize="9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M13" sqref="M13"/>
    </sheetView>
  </sheetViews>
  <sheetFormatPr defaultRowHeight="15" x14ac:dyDescent="0.25"/>
  <cols>
    <col min="1" max="1" width="11.5703125" customWidth="1"/>
    <col min="2" max="2" width="22.5703125" customWidth="1"/>
    <col min="3" max="3" width="13.140625" customWidth="1"/>
    <col min="4" max="4" width="16.140625" customWidth="1"/>
    <col min="5" max="5" width="12.42578125" customWidth="1"/>
    <col min="6" max="6" width="12.85546875" customWidth="1"/>
  </cols>
  <sheetData>
    <row r="1" spans="1:9" ht="26.25" x14ac:dyDescent="0.25">
      <c r="A1" s="7" t="s">
        <v>4</v>
      </c>
      <c r="B1" s="7"/>
      <c r="C1" s="7"/>
      <c r="D1" s="7"/>
      <c r="E1" s="7"/>
      <c r="F1" s="7"/>
      <c r="G1" s="7"/>
      <c r="H1" s="7"/>
      <c r="I1" s="7"/>
    </row>
    <row r="2" spans="1:9" ht="15.75" x14ac:dyDescent="0.25">
      <c r="A2" s="8" t="s">
        <v>5</v>
      </c>
      <c r="B2" s="4"/>
      <c r="C2" s="4"/>
      <c r="D2" s="4"/>
      <c r="E2" s="4"/>
      <c r="F2" s="4"/>
      <c r="G2" s="4"/>
      <c r="H2" s="4"/>
      <c r="I2" s="4"/>
    </row>
    <row r="3" spans="1:9" ht="18.75" x14ac:dyDescent="0.25">
      <c r="A3" s="5" t="s">
        <v>24</v>
      </c>
      <c r="B3" s="5"/>
      <c r="C3" s="5"/>
      <c r="D3" s="5"/>
      <c r="E3" s="5"/>
      <c r="F3" s="5"/>
      <c r="G3" s="5"/>
      <c r="H3" s="5"/>
      <c r="I3" s="5"/>
    </row>
    <row r="4" spans="1:9" x14ac:dyDescent="0.25">
      <c r="A4" s="12" t="s">
        <v>46</v>
      </c>
      <c r="B4" s="6"/>
      <c r="C4" s="6"/>
      <c r="D4" s="6"/>
      <c r="E4" s="6"/>
      <c r="F4" s="6"/>
      <c r="G4" s="6"/>
      <c r="H4" s="6"/>
      <c r="I4" s="6"/>
    </row>
    <row r="6" spans="1:9" ht="23.25" x14ac:dyDescent="0.25">
      <c r="A6" s="33"/>
      <c r="D6" s="53" t="s">
        <v>45</v>
      </c>
    </row>
    <row r="7" spans="1:9" ht="30" x14ac:dyDescent="0.25">
      <c r="B7" s="36" t="s">
        <v>41</v>
      </c>
      <c r="C7" s="56" t="s">
        <v>49</v>
      </c>
      <c r="D7" s="37" t="s">
        <v>44</v>
      </c>
      <c r="E7" s="44" t="s">
        <v>43</v>
      </c>
      <c r="F7" s="45" t="s">
        <v>42</v>
      </c>
      <c r="G7" s="29"/>
      <c r="H7" s="29"/>
    </row>
    <row r="8" spans="1:9" ht="30" x14ac:dyDescent="0.25">
      <c r="A8" s="46" t="s">
        <v>35</v>
      </c>
      <c r="B8" s="47" t="s">
        <v>25</v>
      </c>
      <c r="C8" s="48"/>
      <c r="D8" s="41">
        <v>140</v>
      </c>
      <c r="E8" s="38"/>
      <c r="G8" s="30"/>
      <c r="H8" s="30"/>
    </row>
    <row r="9" spans="1:9" x14ac:dyDescent="0.25">
      <c r="A9" s="39" t="s">
        <v>27</v>
      </c>
      <c r="B9" s="40" t="s">
        <v>28</v>
      </c>
      <c r="C9" s="41">
        <v>15</v>
      </c>
      <c r="D9" s="42">
        <f>E8-F9+D8</f>
        <v>140</v>
      </c>
      <c r="E9" s="54">
        <f>IF($C9&gt;0,C9,0)</f>
        <v>15</v>
      </c>
      <c r="F9" s="42">
        <f>IF($C9&gt;0,0,-C9)</f>
        <v>0</v>
      </c>
      <c r="G9" s="30"/>
      <c r="H9" s="30"/>
    </row>
    <row r="10" spans="1:9" ht="30" x14ac:dyDescent="0.25">
      <c r="A10" s="39" t="s">
        <v>30</v>
      </c>
      <c r="B10" s="40" t="s">
        <v>29</v>
      </c>
      <c r="C10" s="41">
        <v>-10</v>
      </c>
      <c r="D10" s="42">
        <f>E9-F10+D9</f>
        <v>145</v>
      </c>
      <c r="E10" s="42">
        <f>IF($C10&gt;0,C10,0)</f>
        <v>0</v>
      </c>
      <c r="F10" s="42">
        <f>IF($C10&gt;0,0,-C10)</f>
        <v>10</v>
      </c>
      <c r="G10" s="30"/>
      <c r="H10" s="30"/>
    </row>
    <row r="11" spans="1:9" s="31" customFormat="1" ht="30" x14ac:dyDescent="0.25">
      <c r="A11" s="39" t="s">
        <v>31</v>
      </c>
      <c r="B11" s="40" t="s">
        <v>37</v>
      </c>
      <c r="C11" s="41">
        <v>20</v>
      </c>
      <c r="D11" s="42">
        <f>E10-F11+D10</f>
        <v>145</v>
      </c>
      <c r="E11" s="42">
        <f>IF($C11&gt;0,C11,0)</f>
        <v>20</v>
      </c>
      <c r="F11" s="42">
        <f>IF($C11&gt;0,0,-C11)</f>
        <v>0</v>
      </c>
      <c r="G11" s="30"/>
      <c r="H11" s="32"/>
    </row>
    <row r="12" spans="1:9" ht="30" x14ac:dyDescent="0.25">
      <c r="A12" s="39" t="s">
        <v>32</v>
      </c>
      <c r="B12" s="40" t="s">
        <v>38</v>
      </c>
      <c r="C12" s="41">
        <v>16</v>
      </c>
      <c r="D12" s="42">
        <f>E11-F12+D11</f>
        <v>165</v>
      </c>
      <c r="E12" s="42">
        <f>IF($C12&gt;0,C12,0)</f>
        <v>16</v>
      </c>
      <c r="F12" s="42">
        <f>IF($C12&gt;0,0,-C12)</f>
        <v>0</v>
      </c>
      <c r="G12" s="30"/>
      <c r="H12" s="32"/>
    </row>
    <row r="13" spans="1:9" ht="30" x14ac:dyDescent="0.25">
      <c r="A13" s="39" t="s">
        <v>33</v>
      </c>
      <c r="B13" s="40" t="s">
        <v>40</v>
      </c>
      <c r="C13" s="41">
        <v>10</v>
      </c>
      <c r="D13" s="42">
        <f>E12-F13+D12</f>
        <v>181</v>
      </c>
      <c r="E13" s="42">
        <f>IF($C13&gt;0,C13,0)</f>
        <v>10</v>
      </c>
      <c r="F13" s="42">
        <f>IF($C13&gt;0,0,-C13)</f>
        <v>0</v>
      </c>
      <c r="G13" s="30"/>
      <c r="H13" s="32"/>
    </row>
    <row r="14" spans="1:9" ht="30" x14ac:dyDescent="0.25">
      <c r="A14" s="39" t="s">
        <v>34</v>
      </c>
      <c r="B14" s="40" t="s">
        <v>39</v>
      </c>
      <c r="C14" s="41">
        <v>-20</v>
      </c>
      <c r="D14" s="42">
        <f>E13-F14+D13</f>
        <v>171</v>
      </c>
      <c r="E14" s="42">
        <f>IF($C14&gt;0,C14,0)</f>
        <v>0</v>
      </c>
      <c r="F14" s="42">
        <f>IF($C14&gt;0,0,-C14)</f>
        <v>20</v>
      </c>
      <c r="G14" s="30"/>
      <c r="H14" s="30"/>
    </row>
    <row r="15" spans="1:9" ht="30" x14ac:dyDescent="0.25">
      <c r="A15" s="49" t="s">
        <v>36</v>
      </c>
      <c r="B15" s="50" t="s">
        <v>26</v>
      </c>
      <c r="C15" s="51"/>
      <c r="D15" s="52">
        <f>E14-F15+D14</f>
        <v>171</v>
      </c>
      <c r="E15" s="43"/>
      <c r="F15" s="9"/>
      <c r="G15" s="30"/>
      <c r="H15" s="30"/>
    </row>
    <row r="16" spans="1:9" x14ac:dyDescent="0.25">
      <c r="G16" s="30"/>
    </row>
  </sheetData>
  <hyperlinks>
    <hyperlink ref="A1:D1" r:id="rId1" display="Файл скачан с сайта excel2.ru &gt;&gt;&gt;"/>
    <hyperlink ref="A2" r:id="rId2"/>
    <hyperlink ref="E1" r:id="rId3" display="Файл скачан с сайта excel2.ru &gt;&gt;&gt;"/>
    <hyperlink ref="F1" r:id="rId4" display="Файл скачан с сайта excel2.ru &gt;&gt;&gt;"/>
    <hyperlink ref="G1" r:id="rId5" display="Файл скачан с сайта excel2.ru &gt;&gt;&gt;"/>
    <hyperlink ref="H1" r:id="rId6" display="Файл скачан с сайта excel2.ru &gt;&gt;&gt;"/>
    <hyperlink ref="I1" r:id="rId7" display="Файл скачан с сайта excel2.ru &gt;&gt;&gt;"/>
  </hyperlinks>
  <pageMargins left="0.7" right="0.7" top="0.75" bottom="0.75" header="0.3" footer="0.3"/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27" t="s">
        <v>1</v>
      </c>
      <c r="B1" s="27"/>
      <c r="C1" s="27"/>
      <c r="D1" s="27"/>
      <c r="E1" s="27"/>
      <c r="F1" s="27"/>
      <c r="G1" s="27"/>
    </row>
    <row r="2" spans="1:7" ht="107.25" customHeight="1" x14ac:dyDescent="0.25">
      <c r="A2" s="3" t="s">
        <v>2</v>
      </c>
    </row>
    <row r="3" spans="1:7" ht="105" customHeight="1" x14ac:dyDescent="0.25">
      <c r="A3" s="3" t="s">
        <v>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27" t="s">
        <v>1</v>
      </c>
      <c r="B1" s="27"/>
      <c r="C1" s="27"/>
      <c r="D1" s="27"/>
      <c r="E1" s="27"/>
      <c r="F1" s="27"/>
      <c r="G1" s="27"/>
    </row>
    <row r="2" spans="1:7" ht="107.25" customHeight="1" x14ac:dyDescent="0.25">
      <c r="A2" s="3" t="s">
        <v>2</v>
      </c>
    </row>
    <row r="3" spans="1:7" ht="105" customHeight="1" x14ac:dyDescent="0.25">
      <c r="A3" s="3" t="s">
        <v>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Больше0</vt:lpstr>
      <vt:lpstr>ВсеЗначения</vt:lpstr>
      <vt:lpstr>Факторы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Обычный</cp:lastModifiedBy>
  <dcterms:created xsi:type="dcterms:W3CDTF">2012-05-10T04:44:58Z</dcterms:created>
  <dcterms:modified xsi:type="dcterms:W3CDTF">2018-02-10T12:12:57Z</dcterms:modified>
</cp:coreProperties>
</file>