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035" windowHeight="12075"/>
  </bookViews>
  <sheets>
    <sheet name="Отчет" sheetId="1" r:id="rId1"/>
    <sheet name="Водители" sheetId="2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_xlnm.Print_Area" localSheetId="0">Отчет!$A$10:$H$28</definedName>
  </definedNames>
  <calcPr calcId="145621"/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G21" i="1"/>
  <c r="E21" i="1"/>
  <c r="C21" i="1"/>
  <c r="B21" i="1"/>
  <c r="G20" i="1"/>
  <c r="E20" i="1"/>
  <c r="C20" i="1"/>
  <c r="B20" i="1"/>
  <c r="G19" i="1"/>
  <c r="E19" i="1"/>
  <c r="C19" i="1"/>
  <c r="B19" i="1"/>
  <c r="C15" i="1"/>
  <c r="B15" i="1"/>
  <c r="C14" i="1"/>
  <c r="B14" i="1"/>
  <c r="C13" i="1"/>
  <c r="B13" i="1"/>
  <c r="F7" i="1"/>
  <c r="D7" i="1"/>
</calcChain>
</file>

<file path=xl/sharedStrings.xml><?xml version="1.0" encoding="utf-8"?>
<sst xmlns="http://schemas.openxmlformats.org/spreadsheetml/2006/main" count="110" uniqueCount="87">
  <si>
    <t>Файл скачан с сайта excel2.ru &gt;&gt;&gt;</t>
  </si>
  <si>
    <t>Перейти к статье &gt;&gt;&gt;</t>
  </si>
  <si>
    <t>Справочник с отчетом в MS EXCEL</t>
  </si>
  <si>
    <t>Форма для выбора водителя и печати отчета</t>
  </si>
  <si>
    <t>Действия:</t>
  </si>
  <si>
    <t>Выберите фамилию водителя</t>
  </si>
  <si>
    <t>Код водителя</t>
  </si>
  <si>
    <t>Количество совпадений</t>
  </si>
  <si>
    <t>1. Выберите с помощью выпадающего списка в желтой ячейке Фамилию водителя</t>
  </si>
  <si>
    <t>Малахова</t>
  </si>
  <si>
    <t>2. В таблице ниже будет автоматически выведена подробная информация о водителе</t>
  </si>
  <si>
    <t>3. Распечатайте лист, будет напечатана только таблица с отчетом (Карточка водителя)</t>
  </si>
  <si>
    <t>ОТЧЕТ</t>
  </si>
  <si>
    <t>Карточка водителя</t>
  </si>
  <si>
    <t>Персональная информация</t>
  </si>
  <si>
    <t>Информация о транспортном средстве</t>
  </si>
  <si>
    <t>Форма для ввода информации</t>
  </si>
  <si>
    <t>Введите информацию о водителях в таблицу ниже</t>
  </si>
  <si>
    <t>Чтобы добавить информацию о новом водителе, вставьте строку между 20 и 21 строкой</t>
  </si>
  <si>
    <t>Подробная информация о водителях</t>
  </si>
  <si>
    <t>Для выпадающего списка</t>
  </si>
  <si>
    <t>Фамилия</t>
  </si>
  <si>
    <t>Имя</t>
  </si>
  <si>
    <t>Отчество</t>
  </si>
  <si>
    <t>Пол</t>
  </si>
  <si>
    <t>Дата рождения</t>
  </si>
  <si>
    <t>Номер паспорта</t>
  </si>
  <si>
    <t>Категория</t>
  </si>
  <si>
    <t>Стаж, лет</t>
  </si>
  <si>
    <t>Номер водит. удостовер.</t>
  </si>
  <si>
    <t>Марка машины</t>
  </si>
  <si>
    <t>Гос. номер машины</t>
  </si>
  <si>
    <t>Цвет машины</t>
  </si>
  <si>
    <t>Категории</t>
  </si>
  <si>
    <t>Иванов</t>
  </si>
  <si>
    <t>Василий</t>
  </si>
  <si>
    <t>Петрович</t>
  </si>
  <si>
    <t>муж</t>
  </si>
  <si>
    <t>A</t>
  </si>
  <si>
    <t>Хонда</t>
  </si>
  <si>
    <t>в123ку 134</t>
  </si>
  <si>
    <t>белый</t>
  </si>
  <si>
    <t>Петров</t>
  </si>
  <si>
    <t>Николай</t>
  </si>
  <si>
    <t>Иванович</t>
  </si>
  <si>
    <t>B</t>
  </si>
  <si>
    <t>Волга</t>
  </si>
  <si>
    <t>в123ку 135</t>
  </si>
  <si>
    <t>зеленый</t>
  </si>
  <si>
    <t>Сидоров</t>
  </si>
  <si>
    <t>Петр</t>
  </si>
  <si>
    <t>Васильевич</t>
  </si>
  <si>
    <t>C</t>
  </si>
  <si>
    <t>Мерседес</t>
  </si>
  <si>
    <t>в123ку 136</t>
  </si>
  <si>
    <t>красный</t>
  </si>
  <si>
    <t>Козлов</t>
  </si>
  <si>
    <t>Иван</t>
  </si>
  <si>
    <t>Владимирович</t>
  </si>
  <si>
    <t>Ауди</t>
  </si>
  <si>
    <t>в123ку 137</t>
  </si>
  <si>
    <t>синий</t>
  </si>
  <si>
    <t>D</t>
  </si>
  <si>
    <t>Кикабидзе</t>
  </si>
  <si>
    <t>Михаил</t>
  </si>
  <si>
    <t>Андреевич</t>
  </si>
  <si>
    <t>Строен</t>
  </si>
  <si>
    <t>в123ку 138</t>
  </si>
  <si>
    <t>голубой</t>
  </si>
  <si>
    <t>Зинаида</t>
  </si>
  <si>
    <t>Петровна</t>
  </si>
  <si>
    <t>жен</t>
  </si>
  <si>
    <t>Хендай</t>
  </si>
  <si>
    <t>в123ку 139</t>
  </si>
  <si>
    <t>Перминов</t>
  </si>
  <si>
    <t>Никодим</t>
  </si>
  <si>
    <t>Аскольдович</t>
  </si>
  <si>
    <t>Киа</t>
  </si>
  <si>
    <t>в123ку 140</t>
  </si>
  <si>
    <t>Володин</t>
  </si>
  <si>
    <t>Вадим</t>
  </si>
  <si>
    <t>Лада</t>
  </si>
  <si>
    <t>в123ку 141</t>
  </si>
  <si>
    <t>золотой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</si>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</sst>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&quot; &quot;00&quot; &quot;000000"/>
    <numFmt numFmtId="165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249977111117893"/>
        <bgColor theme="8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0"/>
    <xf numFmtId="165" fontId="15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1">
    <xf numFmtId="0" fontId="0" fillId="0" borderId="0" xfId="0"/>
    <xf numFmtId="0" fontId="4" fillId="2" borderId="0" xfId="1" applyFont="1" applyFill="1" applyAlignment="1" applyProtection="1">
      <alignment vertical="center"/>
    </xf>
    <xf numFmtId="0" fontId="5" fillId="3" borderId="0" xfId="2" applyFill="1" applyAlignment="1" applyProtection="1"/>
    <xf numFmtId="0" fontId="6" fillId="3" borderId="0" xfId="0" applyFont="1" applyFill="1" applyAlignment="1"/>
    <xf numFmtId="0" fontId="7" fillId="3" borderId="0" xfId="0" applyFont="1" applyFill="1" applyAlignment="1">
      <alignment vertical="center"/>
    </xf>
    <xf numFmtId="0" fontId="0" fillId="4" borderId="0" xfId="0" applyFill="1"/>
    <xf numFmtId="0" fontId="2" fillId="0" borderId="0" xfId="0" applyFont="1"/>
    <xf numFmtId="0" fontId="2" fillId="0" borderId="1" xfId="0" applyFont="1" applyBorder="1"/>
    <xf numFmtId="0" fontId="0" fillId="5" borderId="1" xfId="0" applyFill="1" applyBorder="1"/>
    <xf numFmtId="0" fontId="0" fillId="6" borderId="0" xfId="0" applyFill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7" borderId="0" xfId="0" applyFont="1" applyFill="1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0" fontId="0" fillId="8" borderId="0" xfId="0" applyFill="1" applyBorder="1"/>
    <xf numFmtId="0" fontId="2" fillId="8" borderId="0" xfId="0" applyFont="1" applyFill="1" applyBorder="1"/>
    <xf numFmtId="0" fontId="9" fillId="0" borderId="0" xfId="0" applyFont="1" applyBorder="1"/>
    <xf numFmtId="0" fontId="0" fillId="6" borderId="0" xfId="0" applyFill="1" applyBorder="1"/>
    <xf numFmtId="0" fontId="2" fillId="6" borderId="0" xfId="0" applyFont="1" applyFill="1" applyBorder="1"/>
    <xf numFmtId="14" fontId="2" fillId="6" borderId="0" xfId="0" applyNumberFormat="1" applyFont="1" applyFill="1" applyBorder="1"/>
    <xf numFmtId="164" fontId="2" fillId="6" borderId="0" xfId="0" applyNumberFormat="1" applyFont="1" applyFill="1" applyBorder="1"/>
    <xf numFmtId="0" fontId="0" fillId="9" borderId="0" xfId="0" applyFill="1" applyBorder="1"/>
    <xf numFmtId="0" fontId="2" fillId="9" borderId="0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 applyAlignment="1">
      <alignment vertical="top" wrapText="1"/>
    </xf>
    <xf numFmtId="0" fontId="12" fillId="11" borderId="1" xfId="0" applyFont="1" applyFill="1" applyBorder="1" applyAlignment="1">
      <alignment vertical="top" wrapText="1"/>
    </xf>
    <xf numFmtId="0" fontId="0" fillId="0" borderId="1" xfId="0" applyNumberFormat="1" applyFont="1" applyFill="1" applyBorder="1"/>
    <xf numFmtId="14" fontId="0" fillId="0" borderId="1" xfId="0" applyNumberFormat="1" applyFont="1" applyFill="1" applyBorder="1"/>
    <xf numFmtId="164" fontId="0" fillId="0" borderId="1" xfId="0" applyNumberFormat="1" applyFill="1" applyBorder="1"/>
    <xf numFmtId="0" fontId="0" fillId="0" borderId="1" xfId="0" applyNumberFormat="1" applyFill="1" applyBorder="1"/>
    <xf numFmtId="0" fontId="0" fillId="0" borderId="1" xfId="0" applyBorder="1"/>
    <xf numFmtId="0" fontId="4" fillId="2" borderId="0" xfId="1" applyFont="1" applyFill="1" applyAlignment="1" applyProtection="1">
      <alignment horizontal="center" vertical="center"/>
    </xf>
    <xf numFmtId="0" fontId="13" fillId="0" borderId="0" xfId="3"/>
    <xf numFmtId="0" fontId="14" fillId="12" borderId="0" xfId="3" applyFont="1" applyFill="1" applyAlignment="1">
      <alignment vertical="center" wrapText="1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1"/>
    <cellStyle name="Обычный" xfId="0" builtinId="0"/>
    <cellStyle name="Обычный 2" xfId="3"/>
    <cellStyle name="Обычный 3" xfId="7"/>
    <cellStyle name="Обычный 4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spravochnik-s-otcheto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2.ru/articles/spravochnik-s-otcheto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8"/>
  <sheetViews>
    <sheetView tabSelected="1" workbookViewId="0">
      <selection activeCell="N21" sqref="N21"/>
    </sheetView>
  </sheetViews>
  <sheetFormatPr defaultRowHeight="15" x14ac:dyDescent="0.25"/>
  <cols>
    <col min="1" max="1" width="2.28515625" customWidth="1"/>
    <col min="2" max="2" width="21.140625" customWidth="1"/>
    <col min="3" max="3" width="12.42578125" customWidth="1"/>
    <col min="4" max="4" width="7.7109375" customWidth="1"/>
    <col min="5" max="5" width="10.42578125" customWidth="1"/>
    <col min="6" max="6" width="15.140625" customWidth="1"/>
    <col min="7" max="7" width="16" customWidth="1"/>
    <col min="8" max="8" width="2.28515625" customWidth="1"/>
    <col min="9" max="9" width="8.5703125" bestFit="1" customWidth="1"/>
    <col min="10" max="10" width="10.28515625" bestFit="1" customWidth="1"/>
    <col min="268" max="268" width="10" customWidth="1"/>
    <col min="349" max="349" width="8.5703125" customWidth="1"/>
  </cols>
  <sheetData>
    <row r="1" spans="1:10" ht="26.25" x14ac:dyDescent="0.25">
      <c r="A1" s="1" t="s">
        <v>0</v>
      </c>
      <c r="B1" s="1"/>
      <c r="C1" s="1"/>
      <c r="D1" s="1"/>
      <c r="E1" s="1"/>
      <c r="F1" s="1"/>
      <c r="G1" s="1"/>
    </row>
    <row r="2" spans="1:10" ht="15.75" x14ac:dyDescent="0.25">
      <c r="A2" s="2" t="s">
        <v>1</v>
      </c>
      <c r="B2" s="3"/>
      <c r="C2" s="3"/>
      <c r="D2" s="3"/>
      <c r="E2" s="3"/>
      <c r="F2" s="3"/>
      <c r="G2" s="3"/>
    </row>
    <row r="3" spans="1:10" ht="18.75" x14ac:dyDescent="0.25">
      <c r="A3" s="4" t="s">
        <v>2</v>
      </c>
      <c r="B3" s="4"/>
      <c r="C3" s="4"/>
      <c r="D3" s="4"/>
      <c r="E3" s="4"/>
      <c r="F3" s="4"/>
      <c r="G3" s="4"/>
    </row>
    <row r="4" spans="1:10" x14ac:dyDescent="0.25">
      <c r="A4" s="5" t="s">
        <v>3</v>
      </c>
      <c r="B4" s="5"/>
      <c r="C4" s="5"/>
      <c r="D4" s="5"/>
      <c r="E4" s="5"/>
      <c r="F4" s="5"/>
      <c r="G4" s="5"/>
    </row>
    <row r="5" spans="1:10" x14ac:dyDescent="0.25">
      <c r="B5" s="6"/>
      <c r="C5" s="6"/>
      <c r="J5" s="6" t="s">
        <v>4</v>
      </c>
    </row>
    <row r="6" spans="1:10" x14ac:dyDescent="0.25">
      <c r="B6" s="7" t="s">
        <v>5</v>
      </c>
      <c r="D6" t="s">
        <v>6</v>
      </c>
      <c r="F6" t="s">
        <v>7</v>
      </c>
      <c r="J6" t="s">
        <v>8</v>
      </c>
    </row>
    <row r="7" spans="1:10" x14ac:dyDescent="0.25">
      <c r="B7" s="8" t="s">
        <v>9</v>
      </c>
      <c r="D7">
        <f>INDEX(Водители!A13:A21,MATCH(B7,Водители!B13:B21,0))</f>
        <v>1006</v>
      </c>
      <c r="F7" s="9">
        <f>COUNTIF(Водители!B12:B21,Отчет!B7)</f>
        <v>1</v>
      </c>
      <c r="J7" t="s">
        <v>10</v>
      </c>
    </row>
    <row r="8" spans="1:10" x14ac:dyDescent="0.25">
      <c r="J8" t="s">
        <v>11</v>
      </c>
    </row>
    <row r="9" spans="1:10" x14ac:dyDescent="0.25">
      <c r="B9" s="10" t="s">
        <v>12</v>
      </c>
    </row>
    <row r="10" spans="1:10" ht="6.75" customHeight="1" x14ac:dyDescent="0.25">
      <c r="A10" s="11"/>
      <c r="B10" s="12"/>
      <c r="C10" s="12"/>
      <c r="D10" s="12"/>
      <c r="E10" s="12"/>
      <c r="F10" s="12"/>
      <c r="G10" s="12"/>
      <c r="H10" s="13"/>
    </row>
    <row r="11" spans="1:10" ht="21" x14ac:dyDescent="0.35">
      <c r="A11" s="14"/>
      <c r="B11" s="15" t="s">
        <v>13</v>
      </c>
      <c r="C11" s="15"/>
      <c r="D11" s="15"/>
      <c r="E11" s="15"/>
      <c r="F11" s="15"/>
      <c r="G11" s="15"/>
      <c r="H11" s="16"/>
    </row>
    <row r="12" spans="1:10" ht="5.25" customHeight="1" x14ac:dyDescent="0.25">
      <c r="A12" s="14"/>
      <c r="B12" s="17"/>
      <c r="C12" s="17"/>
      <c r="D12" s="17"/>
      <c r="E12" s="17"/>
      <c r="F12" s="17"/>
      <c r="G12" s="17"/>
      <c r="H12" s="16"/>
    </row>
    <row r="13" spans="1:10" x14ac:dyDescent="0.25">
      <c r="A13" s="14"/>
      <c r="B13" s="18" t="str">
        <f>Водители!B12</f>
        <v>Фамилия</v>
      </c>
      <c r="C13" s="19" t="str">
        <f>VLOOKUP($D$7,Водители!$A$13:$D$21,2,0)</f>
        <v>Малахова</v>
      </c>
      <c r="D13" s="18"/>
      <c r="E13" s="18"/>
      <c r="F13" s="18"/>
      <c r="G13" s="18"/>
      <c r="H13" s="16"/>
    </row>
    <row r="14" spans="1:10" x14ac:dyDescent="0.25">
      <c r="A14" s="14"/>
      <c r="B14" s="18" t="str">
        <f>Водители!C12</f>
        <v>Имя</v>
      </c>
      <c r="C14" s="19" t="str">
        <f>VLOOKUP($D$7,Водители!$A$13:$D$21,3,0)</f>
        <v>Зинаида</v>
      </c>
      <c r="D14" s="18"/>
      <c r="E14" s="18"/>
      <c r="F14" s="18"/>
      <c r="G14" s="18"/>
      <c r="H14" s="16"/>
    </row>
    <row r="15" spans="1:10" x14ac:dyDescent="0.25">
      <c r="A15" s="14"/>
      <c r="B15" s="18" t="str">
        <f>Водители!D12</f>
        <v>Отчество</v>
      </c>
      <c r="C15" s="19" t="str">
        <f>VLOOKUP($D$7,Водители!$A$13:$D$21,4,0)</f>
        <v>Петровна</v>
      </c>
      <c r="D15" s="18"/>
      <c r="E15" s="18"/>
      <c r="F15" s="18"/>
      <c r="G15" s="18"/>
      <c r="H15" s="16"/>
    </row>
    <row r="16" spans="1:10" ht="4.5" customHeight="1" x14ac:dyDescent="0.25">
      <c r="A16" s="14"/>
      <c r="B16" s="17"/>
      <c r="C16" s="17"/>
      <c r="D16" s="17"/>
      <c r="E16" s="17"/>
      <c r="F16" s="17"/>
      <c r="G16" s="17"/>
      <c r="H16" s="16"/>
    </row>
    <row r="17" spans="1:8" x14ac:dyDescent="0.25">
      <c r="A17" s="14"/>
      <c r="B17" s="20" t="s">
        <v>14</v>
      </c>
      <c r="C17" s="17"/>
      <c r="D17" s="17"/>
      <c r="E17" s="17"/>
      <c r="F17" s="17"/>
      <c r="G17" s="17"/>
      <c r="H17" s="16"/>
    </row>
    <row r="18" spans="1:8" ht="3" customHeight="1" x14ac:dyDescent="0.25">
      <c r="A18" s="14"/>
      <c r="B18" s="17"/>
      <c r="C18" s="17"/>
      <c r="D18" s="17"/>
      <c r="E18" s="17"/>
      <c r="F18" s="17"/>
      <c r="G18" s="17"/>
      <c r="H18" s="16"/>
    </row>
    <row r="19" spans="1:8" x14ac:dyDescent="0.25">
      <c r="A19" s="14"/>
      <c r="B19" s="21" t="str">
        <f>Водители!E12</f>
        <v>Пол</v>
      </c>
      <c r="C19" s="22" t="str">
        <f>VLOOKUP($D$7,Водители!$A$13:$G$21,5,0)</f>
        <v>жен</v>
      </c>
      <c r="D19" s="21"/>
      <c r="E19" s="21" t="str">
        <f>Водители!H12</f>
        <v>Категория</v>
      </c>
      <c r="F19" s="21"/>
      <c r="G19" s="22" t="str">
        <f>VLOOKUP($D$7,Водители!$A$13:$J$21,8,0)</f>
        <v>C</v>
      </c>
      <c r="H19" s="16"/>
    </row>
    <row r="20" spans="1:8" x14ac:dyDescent="0.25">
      <c r="A20" s="14"/>
      <c r="B20" s="21" t="str">
        <f>Водители!F12</f>
        <v>Дата рождения</v>
      </c>
      <c r="C20" s="23">
        <f>VLOOKUP($D$7,Водители!$A$13:$G$21,6,0)</f>
        <v>31413</v>
      </c>
      <c r="D20" s="21"/>
      <c r="E20" s="21" t="str">
        <f>Водители!I12</f>
        <v>Стаж, лет</v>
      </c>
      <c r="F20" s="21"/>
      <c r="G20" s="22">
        <f>VLOOKUP($D$7,Водители!$A$13:$J$21,9,0)</f>
        <v>10</v>
      </c>
      <c r="H20" s="16"/>
    </row>
    <row r="21" spans="1:8" x14ac:dyDescent="0.25">
      <c r="A21" s="14"/>
      <c r="B21" s="21" t="str">
        <f>Водители!G12</f>
        <v>Номер паспорта</v>
      </c>
      <c r="C21" s="24">
        <f>VLOOKUP($D$7,Водители!$A$13:$G$21,7,0)</f>
        <v>1173383657</v>
      </c>
      <c r="D21" s="21"/>
      <c r="E21" s="21" t="str">
        <f>Водители!J12</f>
        <v>Номер водит. удостовер.</v>
      </c>
      <c r="F21" s="21"/>
      <c r="G21" s="22">
        <f>VLOOKUP($D$7,Водители!$A$13:$J$21,10,0)</f>
        <v>118957</v>
      </c>
      <c r="H21" s="16"/>
    </row>
    <row r="22" spans="1:8" ht="3.75" customHeight="1" x14ac:dyDescent="0.25">
      <c r="A22" s="14"/>
      <c r="B22" s="17"/>
      <c r="C22" s="17"/>
      <c r="D22" s="17"/>
      <c r="E22" s="17"/>
      <c r="F22" s="17"/>
      <c r="G22" s="17"/>
      <c r="H22" s="16"/>
    </row>
    <row r="23" spans="1:8" x14ac:dyDescent="0.25">
      <c r="A23" s="14"/>
      <c r="B23" s="20" t="s">
        <v>15</v>
      </c>
      <c r="C23" s="17"/>
      <c r="D23" s="17"/>
      <c r="E23" s="17"/>
      <c r="F23" s="17"/>
      <c r="G23" s="17"/>
      <c r="H23" s="16"/>
    </row>
    <row r="24" spans="1:8" ht="4.5" customHeight="1" x14ac:dyDescent="0.25">
      <c r="A24" s="14"/>
      <c r="B24" s="17"/>
      <c r="C24" s="17"/>
      <c r="D24" s="17"/>
      <c r="E24" s="17"/>
      <c r="F24" s="17"/>
      <c r="G24" s="17"/>
      <c r="H24" s="16"/>
    </row>
    <row r="25" spans="1:8" x14ac:dyDescent="0.25">
      <c r="A25" s="14"/>
      <c r="B25" s="25" t="str">
        <f>Водители!K12</f>
        <v>Марка машины</v>
      </c>
      <c r="C25" s="26" t="str">
        <f>VLOOKUP($D$7,Водители!$A$13:$M$21,11,0)</f>
        <v>Хендай</v>
      </c>
      <c r="D25" s="25"/>
      <c r="E25" s="25"/>
      <c r="F25" s="25"/>
      <c r="G25" s="25"/>
      <c r="H25" s="16"/>
    </row>
    <row r="26" spans="1:8" x14ac:dyDescent="0.25">
      <c r="A26" s="14"/>
      <c r="B26" s="25" t="str">
        <f>Водители!L12</f>
        <v>Гос. номер машины</v>
      </c>
      <c r="C26" s="26" t="str">
        <f>VLOOKUP($D$7,Водители!$A$13:$M$21,12,0)</f>
        <v>в123ку 139</v>
      </c>
      <c r="D26" s="25"/>
      <c r="E26" s="25"/>
      <c r="F26" s="25"/>
      <c r="G26" s="25"/>
      <c r="H26" s="16"/>
    </row>
    <row r="27" spans="1:8" x14ac:dyDescent="0.25">
      <c r="A27" s="14"/>
      <c r="B27" s="25" t="str">
        <f>Водители!M12</f>
        <v>Цвет машины</v>
      </c>
      <c r="C27" s="26" t="str">
        <f>VLOOKUP($D$7,Водители!$A$13:$M$21,13,0)</f>
        <v>красный</v>
      </c>
      <c r="D27" s="25"/>
      <c r="E27" s="25"/>
      <c r="F27" s="25"/>
      <c r="G27" s="25"/>
      <c r="H27" s="16"/>
    </row>
    <row r="28" spans="1:8" ht="5.25" customHeight="1" x14ac:dyDescent="0.25">
      <c r="A28" s="27"/>
      <c r="B28" s="28"/>
      <c r="C28" s="28"/>
      <c r="D28" s="28"/>
      <c r="E28" s="28"/>
      <c r="F28" s="28"/>
      <c r="G28" s="28"/>
      <c r="H28" s="29"/>
    </row>
  </sheetData>
  <conditionalFormatting sqref="F7">
    <cfRule type="cellIs" dxfId="1" priority="1" operator="greaterThan">
      <formula>1</formula>
    </cfRule>
  </conditionalFormatting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Водители!$B$13:$B$21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21"/>
  <sheetViews>
    <sheetView workbookViewId="0">
      <selection activeCell="N21" sqref="N21"/>
    </sheetView>
  </sheetViews>
  <sheetFormatPr defaultRowHeight="15" x14ac:dyDescent="0.25"/>
  <cols>
    <col min="1" max="1" width="10.85546875" customWidth="1"/>
    <col min="2" max="2" width="14" bestFit="1" customWidth="1"/>
    <col min="3" max="3" width="9.28515625" bestFit="1" customWidth="1"/>
    <col min="4" max="4" width="12.7109375" customWidth="1"/>
    <col min="5" max="5" width="4.85546875" bestFit="1" customWidth="1"/>
    <col min="6" max="6" width="10.5703125" bestFit="1" customWidth="1"/>
    <col min="7" max="7" width="12.28515625" bestFit="1" customWidth="1"/>
    <col min="8" max="8" width="10.7109375" customWidth="1"/>
    <col min="9" max="9" width="6.140625" bestFit="1" customWidth="1"/>
    <col min="10" max="10" width="12" bestFit="1" customWidth="1"/>
    <col min="11" max="11" width="10.140625" bestFit="1" customWidth="1"/>
    <col min="12" max="12" width="11" bestFit="1" customWidth="1"/>
    <col min="14" max="14" width="6" customWidth="1"/>
    <col min="15" max="15" width="10.7109375" customWidth="1"/>
  </cols>
  <sheetData>
    <row r="1" spans="1:15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5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x14ac:dyDescent="0.25">
      <c r="A6" s="6" t="s">
        <v>4</v>
      </c>
    </row>
    <row r="7" spans="1:15" x14ac:dyDescent="0.25">
      <c r="A7" t="s">
        <v>17</v>
      </c>
    </row>
    <row r="8" spans="1:15" x14ac:dyDescent="0.25">
      <c r="A8" t="s">
        <v>18</v>
      </c>
    </row>
    <row r="10" spans="1:15" x14ac:dyDescent="0.25">
      <c r="A10" t="s">
        <v>19</v>
      </c>
      <c r="O10" t="s">
        <v>20</v>
      </c>
    </row>
    <row r="11" spans="1:15" ht="1.5" customHeight="1" x14ac:dyDescent="0.25"/>
    <row r="12" spans="1:15" ht="30" x14ac:dyDescent="0.25">
      <c r="A12" s="30" t="s">
        <v>6</v>
      </c>
      <c r="B12" s="30" t="s">
        <v>21</v>
      </c>
      <c r="C12" s="30" t="s">
        <v>22</v>
      </c>
      <c r="D12" s="30" t="s">
        <v>23</v>
      </c>
      <c r="E12" s="30" t="s">
        <v>24</v>
      </c>
      <c r="F12" s="30" t="s">
        <v>25</v>
      </c>
      <c r="G12" s="30" t="s">
        <v>26</v>
      </c>
      <c r="H12" s="30" t="s">
        <v>27</v>
      </c>
      <c r="I12" s="30" t="s">
        <v>28</v>
      </c>
      <c r="J12" s="31" t="s">
        <v>29</v>
      </c>
      <c r="K12" s="30" t="s">
        <v>30</v>
      </c>
      <c r="L12" s="30" t="s">
        <v>31</v>
      </c>
      <c r="M12" s="30" t="s">
        <v>32</v>
      </c>
      <c r="O12" s="32" t="s">
        <v>33</v>
      </c>
    </row>
    <row r="13" spans="1:15" x14ac:dyDescent="0.25">
      <c r="A13" s="33">
        <v>1001</v>
      </c>
      <c r="B13" s="33" t="s">
        <v>34</v>
      </c>
      <c r="C13" s="33" t="s">
        <v>35</v>
      </c>
      <c r="D13" s="33" t="s">
        <v>36</v>
      </c>
      <c r="E13" s="33" t="s">
        <v>37</v>
      </c>
      <c r="F13" s="34">
        <v>31260</v>
      </c>
      <c r="G13" s="35">
        <v>1111654712</v>
      </c>
      <c r="H13" s="36" t="s">
        <v>38</v>
      </c>
      <c r="I13" s="36">
        <v>10</v>
      </c>
      <c r="J13" s="36">
        <v>111222</v>
      </c>
      <c r="K13" s="36" t="s">
        <v>39</v>
      </c>
      <c r="L13" s="36" t="s">
        <v>40</v>
      </c>
      <c r="M13" s="36" t="s">
        <v>41</v>
      </c>
      <c r="O13" s="37" t="s">
        <v>38</v>
      </c>
    </row>
    <row r="14" spans="1:15" x14ac:dyDescent="0.25">
      <c r="A14" s="33">
        <v>1002</v>
      </c>
      <c r="B14" s="33" t="s">
        <v>42</v>
      </c>
      <c r="C14" s="33" t="s">
        <v>43</v>
      </c>
      <c r="D14" s="33" t="s">
        <v>44</v>
      </c>
      <c r="E14" s="33" t="s">
        <v>37</v>
      </c>
      <c r="F14" s="34">
        <v>31291</v>
      </c>
      <c r="G14" s="35">
        <v>1124000501</v>
      </c>
      <c r="H14" s="36" t="s">
        <v>45</v>
      </c>
      <c r="I14" s="36">
        <v>5</v>
      </c>
      <c r="J14" s="36">
        <v>112769</v>
      </c>
      <c r="K14" s="36" t="s">
        <v>46</v>
      </c>
      <c r="L14" s="36" t="s">
        <v>47</v>
      </c>
      <c r="M14" s="36" t="s">
        <v>48</v>
      </c>
      <c r="O14" s="37" t="s">
        <v>45</v>
      </c>
    </row>
    <row r="15" spans="1:15" x14ac:dyDescent="0.25">
      <c r="A15" s="33">
        <v>1003</v>
      </c>
      <c r="B15" s="33" t="s">
        <v>49</v>
      </c>
      <c r="C15" s="33" t="s">
        <v>50</v>
      </c>
      <c r="D15" s="33" t="s">
        <v>51</v>
      </c>
      <c r="E15" s="33" t="s">
        <v>37</v>
      </c>
      <c r="F15" s="34">
        <v>31321</v>
      </c>
      <c r="G15" s="35">
        <v>1136346290</v>
      </c>
      <c r="H15" s="36" t="s">
        <v>52</v>
      </c>
      <c r="I15" s="36">
        <v>7</v>
      </c>
      <c r="J15" s="36">
        <v>114316</v>
      </c>
      <c r="K15" s="36" t="s">
        <v>53</v>
      </c>
      <c r="L15" s="36" t="s">
        <v>54</v>
      </c>
      <c r="M15" s="36" t="s">
        <v>55</v>
      </c>
      <c r="O15" s="37" t="s">
        <v>52</v>
      </c>
    </row>
    <row r="16" spans="1:15" x14ac:dyDescent="0.25">
      <c r="A16" s="33">
        <v>1004</v>
      </c>
      <c r="B16" s="33" t="s">
        <v>56</v>
      </c>
      <c r="C16" s="33" t="s">
        <v>57</v>
      </c>
      <c r="D16" s="33" t="s">
        <v>58</v>
      </c>
      <c r="E16" s="33" t="s">
        <v>37</v>
      </c>
      <c r="F16" s="34">
        <v>31352</v>
      </c>
      <c r="G16" s="35">
        <v>1148692079</v>
      </c>
      <c r="H16" s="36" t="s">
        <v>52</v>
      </c>
      <c r="I16" s="36">
        <v>8</v>
      </c>
      <c r="J16" s="36">
        <v>115863</v>
      </c>
      <c r="K16" s="36" t="s">
        <v>59</v>
      </c>
      <c r="L16" s="36" t="s">
        <v>60</v>
      </c>
      <c r="M16" s="36" t="s">
        <v>61</v>
      </c>
      <c r="O16" s="37" t="s">
        <v>62</v>
      </c>
    </row>
    <row r="17" spans="1:13" x14ac:dyDescent="0.25">
      <c r="A17" s="33">
        <v>1005</v>
      </c>
      <c r="B17" s="33" t="s">
        <v>63</v>
      </c>
      <c r="C17" s="33" t="s">
        <v>64</v>
      </c>
      <c r="D17" s="33" t="s">
        <v>65</v>
      </c>
      <c r="E17" s="33" t="s">
        <v>37</v>
      </c>
      <c r="F17" s="34">
        <v>31382</v>
      </c>
      <c r="G17" s="35">
        <v>1161037868</v>
      </c>
      <c r="H17" s="36" t="s">
        <v>62</v>
      </c>
      <c r="I17" s="36">
        <v>9</v>
      </c>
      <c r="J17" s="36">
        <v>117410</v>
      </c>
      <c r="K17" s="36" t="s">
        <v>66</v>
      </c>
      <c r="L17" s="36" t="s">
        <v>67</v>
      </c>
      <c r="M17" s="36" t="s">
        <v>68</v>
      </c>
    </row>
    <row r="18" spans="1:13" x14ac:dyDescent="0.25">
      <c r="A18" s="33">
        <v>1006</v>
      </c>
      <c r="B18" s="33" t="s">
        <v>9</v>
      </c>
      <c r="C18" s="33" t="s">
        <v>69</v>
      </c>
      <c r="D18" s="33" t="s">
        <v>70</v>
      </c>
      <c r="E18" s="33" t="s">
        <v>71</v>
      </c>
      <c r="F18" s="34">
        <v>31413</v>
      </c>
      <c r="G18" s="35">
        <v>1173383657</v>
      </c>
      <c r="H18" s="36" t="s">
        <v>52</v>
      </c>
      <c r="I18" s="36">
        <v>10</v>
      </c>
      <c r="J18" s="36">
        <v>118957</v>
      </c>
      <c r="K18" s="36" t="s">
        <v>72</v>
      </c>
      <c r="L18" s="36" t="s">
        <v>73</v>
      </c>
      <c r="M18" s="36" t="s">
        <v>55</v>
      </c>
    </row>
    <row r="19" spans="1:13" x14ac:dyDescent="0.25">
      <c r="A19" s="33">
        <v>1007</v>
      </c>
      <c r="B19" s="33" t="s">
        <v>74</v>
      </c>
      <c r="C19" s="33" t="s">
        <v>75</v>
      </c>
      <c r="D19" s="33" t="s">
        <v>76</v>
      </c>
      <c r="E19" s="33" t="s">
        <v>37</v>
      </c>
      <c r="F19" s="34">
        <v>31444</v>
      </c>
      <c r="G19" s="35">
        <v>1185729446</v>
      </c>
      <c r="H19" s="36" t="s">
        <v>52</v>
      </c>
      <c r="I19" s="36">
        <v>3</v>
      </c>
      <c r="J19" s="36">
        <v>120504</v>
      </c>
      <c r="K19" s="36" t="s">
        <v>77</v>
      </c>
      <c r="L19" s="36" t="s">
        <v>78</v>
      </c>
      <c r="M19" s="36" t="s">
        <v>41</v>
      </c>
    </row>
    <row r="20" spans="1:13" x14ac:dyDescent="0.25">
      <c r="A20" s="33">
        <v>1008</v>
      </c>
      <c r="B20" s="33" t="s">
        <v>79</v>
      </c>
      <c r="C20" s="33" t="s">
        <v>80</v>
      </c>
      <c r="D20" s="33" t="s">
        <v>65</v>
      </c>
      <c r="E20" s="33" t="s">
        <v>37</v>
      </c>
      <c r="F20" s="34">
        <v>31472</v>
      </c>
      <c r="G20" s="35">
        <v>1198075235</v>
      </c>
      <c r="H20" s="36" t="s">
        <v>52</v>
      </c>
      <c r="I20" s="36">
        <v>1</v>
      </c>
      <c r="J20" s="36">
        <v>122051</v>
      </c>
      <c r="K20" s="36" t="s">
        <v>81</v>
      </c>
      <c r="L20" s="36" t="s">
        <v>82</v>
      </c>
      <c r="M20" s="36" t="s">
        <v>83</v>
      </c>
    </row>
    <row r="21" spans="1:13" x14ac:dyDescent="0.25">
      <c r="A21" s="33"/>
      <c r="B21" s="33"/>
      <c r="C21" s="33"/>
      <c r="D21" s="33"/>
      <c r="E21" s="33"/>
      <c r="F21" s="34"/>
      <c r="G21" s="35"/>
      <c r="H21" s="36"/>
      <c r="I21" s="36"/>
      <c r="J21" s="36"/>
      <c r="K21" s="36"/>
      <c r="L21" s="36"/>
      <c r="M21" s="36"/>
    </row>
  </sheetData>
  <conditionalFormatting sqref="B13:B21">
    <cfRule type="duplicateValues" dxfId="0" priority="1"/>
  </conditionalFormatting>
  <dataValidations count="2">
    <dataValidation type="list" allowBlank="1" showInputMessage="1" showErrorMessage="1" sqref="H13:H21">
      <formula1>$O$13:$O$16</formula1>
    </dataValidation>
    <dataValidation type="list" allowBlank="1" showInputMessage="1" showErrorMessage="1" sqref="E13:E21">
      <formula1>"муж,жен"</formula1>
    </dataValidation>
  </dataValidations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activeCell="N21" sqref="N21"/>
    </sheetView>
  </sheetViews>
  <sheetFormatPr defaultColWidth="0" defaultRowHeight="15.75" customHeight="1" zeroHeight="1" x14ac:dyDescent="0.25"/>
  <cols>
    <col min="1" max="1" width="93.42578125" style="39" customWidth="1"/>
    <col min="2" max="16384" width="9.140625" style="39" hidden="1"/>
  </cols>
  <sheetData>
    <row r="1" spans="1:7" ht="36.75" customHeight="1" x14ac:dyDescent="0.25">
      <c r="A1" s="38" t="s">
        <v>84</v>
      </c>
      <c r="B1" s="38"/>
      <c r="C1" s="38"/>
      <c r="D1" s="38"/>
      <c r="E1" s="38"/>
      <c r="F1" s="38"/>
      <c r="G1" s="38"/>
    </row>
    <row r="2" spans="1:7" ht="107.25" customHeight="1" x14ac:dyDescent="0.25">
      <c r="A2" s="40" t="s">
        <v>85</v>
      </c>
    </row>
    <row r="3" spans="1:7" ht="105" customHeight="1" x14ac:dyDescent="0.25">
      <c r="A3" s="40" t="s">
        <v>86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Водители</vt:lpstr>
      <vt:lpstr>EXCEL2.RU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Обычный</dc:creator>
  <cp:lastModifiedBy>Обычный</cp:lastModifiedBy>
  <dcterms:created xsi:type="dcterms:W3CDTF">2019-03-02T08:18:25Z</dcterms:created>
  <dcterms:modified xsi:type="dcterms:W3CDTF">2019-03-02T08:18:38Z</dcterms:modified>
</cp:coreProperties>
</file>